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05" yWindow="390" windowWidth="20910" windowHeight="12240"/>
  </bookViews>
  <sheets>
    <sheet name="PIPESEAL SIZING" sheetId="9" r:id="rId1"/>
    <sheet name="TABLES &amp; DETAILS" sheetId="8" state="hidden" r:id="rId2"/>
    <sheet name="REVISION" sheetId="10" state="hidden" r:id="rId3"/>
    <sheet name="DIAMETERS" sheetId="3" state="hidden" r:id="rId4"/>
  </sheets>
  <definedNames>
    <definedName name="_xlnm.Print_Area" localSheetId="0">'PIPESEAL SIZING'!$B$2:$L$37</definedName>
  </definedNames>
  <calcPr calcId="145621"/>
</workbook>
</file>

<file path=xl/calcChain.xml><?xml version="1.0" encoding="utf-8"?>
<calcChain xmlns="http://schemas.openxmlformats.org/spreadsheetml/2006/main">
  <c r="AE10" i="8" l="1"/>
  <c r="AD10" i="8"/>
  <c r="AE9" i="8"/>
  <c r="AD9" i="8"/>
  <c r="AE8" i="8"/>
  <c r="AD8" i="8"/>
  <c r="AE6" i="8"/>
  <c r="AD6" i="8"/>
  <c r="V10" i="8"/>
  <c r="U10" i="8"/>
  <c r="V9" i="8"/>
  <c r="U9" i="8"/>
  <c r="V8" i="8"/>
  <c r="U8" i="8"/>
  <c r="V6" i="8"/>
  <c r="U6" i="8"/>
  <c r="M10" i="8"/>
  <c r="L10" i="8"/>
  <c r="M9" i="8"/>
  <c r="L9" i="8"/>
  <c r="M8" i="8"/>
  <c r="L8" i="8"/>
  <c r="M6" i="8"/>
  <c r="L6" i="8"/>
  <c r="AP118" i="8" l="1"/>
  <c r="AP117" i="8"/>
  <c r="AP116" i="8"/>
  <c r="AU118" i="8"/>
  <c r="AU117" i="8"/>
  <c r="AU116" i="8"/>
  <c r="AU122" i="8"/>
  <c r="AU121" i="8"/>
  <c r="AU120" i="8"/>
  <c r="AU119" i="8"/>
  <c r="AZ170" i="8" l="1"/>
  <c r="AZ154" i="8"/>
  <c r="AZ153" i="8"/>
  <c r="AZ152" i="8"/>
  <c r="AZ151" i="8"/>
  <c r="AZ150" i="8"/>
  <c r="AZ149" i="8"/>
  <c r="AU151" i="8"/>
  <c r="AU150" i="8"/>
  <c r="AU149" i="8"/>
  <c r="AZ148" i="8"/>
  <c r="AZ147" i="8"/>
  <c r="AZ146" i="8"/>
  <c r="AZ145" i="8"/>
  <c r="AU148" i="8"/>
  <c r="AU147" i="8"/>
  <c r="AU146" i="8"/>
  <c r="AU145" i="8"/>
  <c r="AZ144" i="8"/>
  <c r="AZ143" i="8"/>
  <c r="AZ142" i="8"/>
  <c r="AZ141" i="8"/>
  <c r="AZ140" i="8"/>
  <c r="AZ139" i="8"/>
  <c r="AZ138" i="8"/>
  <c r="AZ137" i="8"/>
  <c r="AZ136" i="8"/>
  <c r="AU144" i="8"/>
  <c r="AU143" i="8"/>
  <c r="AU142" i="8"/>
  <c r="AU141" i="8"/>
  <c r="AU140" i="8"/>
  <c r="AU139" i="8"/>
  <c r="AU138" i="8"/>
  <c r="AU137" i="8"/>
  <c r="AU136" i="8"/>
  <c r="AZ135" i="8"/>
  <c r="AZ134" i="8"/>
  <c r="AZ133" i="8"/>
  <c r="AU135" i="8"/>
  <c r="AU134" i="8"/>
  <c r="AU133" i="8"/>
  <c r="AP115" i="8"/>
  <c r="AP114" i="8"/>
  <c r="AP121" i="8"/>
  <c r="AP120" i="8"/>
  <c r="AP119" i="8"/>
  <c r="AZ205" i="8"/>
  <c r="AZ204" i="8"/>
  <c r="AZ203" i="8"/>
  <c r="AU205" i="8"/>
  <c r="AU204" i="8"/>
  <c r="AU203" i="8"/>
  <c r="AU170" i="8"/>
  <c r="AU206" i="8"/>
  <c r="AU207" i="8"/>
  <c r="AU208" i="8"/>
  <c r="AU209" i="8"/>
  <c r="AZ169" i="8"/>
  <c r="AU169" i="8"/>
  <c r="AZ168" i="8"/>
  <c r="AU168" i="8"/>
  <c r="AZ167" i="8"/>
  <c r="AZ166" i="8"/>
  <c r="AU167" i="8"/>
  <c r="AU166" i="8"/>
  <c r="AZ129" i="8"/>
  <c r="AZ128" i="8"/>
  <c r="AZ94" i="8"/>
  <c r="AU94" i="8"/>
  <c r="AP94" i="8"/>
  <c r="AZ95" i="8"/>
  <c r="AU95" i="8"/>
  <c r="AP95" i="8"/>
  <c r="AZ45" i="8"/>
  <c r="AU45" i="8"/>
  <c r="AZ47" i="8"/>
  <c r="AU47" i="8"/>
  <c r="AP47" i="8"/>
  <c r="AP203" i="8"/>
  <c r="AP204" i="8"/>
  <c r="AP205" i="8"/>
  <c r="AP184" i="8"/>
  <c r="AP185" i="8"/>
  <c r="AP154" i="8"/>
  <c r="AP128" i="8"/>
  <c r="AP122" i="8"/>
  <c r="AP79" i="8"/>
  <c r="AP70" i="8"/>
  <c r="AP59" i="8"/>
  <c r="AP60" i="8"/>
  <c r="AP36" i="8"/>
  <c r="AZ27" i="8"/>
  <c r="AU27" i="8"/>
  <c r="AP27" i="8"/>
  <c r="AZ28" i="8"/>
  <c r="AU28" i="8"/>
  <c r="AP108" i="8"/>
  <c r="AP110" i="8"/>
  <c r="AP109" i="8"/>
  <c r="B10" i="8" l="1"/>
  <c r="B7" i="8"/>
  <c r="AP111" i="8"/>
  <c r="AP112" i="8"/>
  <c r="AP113" i="8"/>
  <c r="AZ365" i="8"/>
  <c r="AZ364" i="8"/>
  <c r="AZ363" i="8"/>
  <c r="AZ362" i="8"/>
  <c r="AZ361" i="8"/>
  <c r="AZ360" i="8"/>
  <c r="AZ359" i="8"/>
  <c r="AZ358" i="8"/>
  <c r="AZ357" i="8"/>
  <c r="AZ356" i="8"/>
  <c r="AZ355" i="8"/>
  <c r="AZ354" i="8"/>
  <c r="AZ353" i="8"/>
  <c r="AZ352" i="8"/>
  <c r="AZ351" i="8"/>
  <c r="AZ350" i="8"/>
  <c r="AZ349" i="8"/>
  <c r="AZ348" i="8"/>
  <c r="AZ347" i="8"/>
  <c r="AZ346" i="8"/>
  <c r="AZ345" i="8"/>
  <c r="AZ344" i="8"/>
  <c r="AZ343" i="8"/>
  <c r="AZ342" i="8"/>
  <c r="AZ341" i="8"/>
  <c r="AZ340" i="8"/>
  <c r="AZ339" i="8"/>
  <c r="AZ338" i="8"/>
  <c r="AZ337" i="8"/>
  <c r="AZ336" i="8"/>
  <c r="AZ335" i="8"/>
  <c r="AZ334" i="8"/>
  <c r="AZ333" i="8"/>
  <c r="AZ332" i="8"/>
  <c r="AZ331" i="8"/>
  <c r="AZ330" i="8"/>
  <c r="AZ329" i="8"/>
  <c r="AZ328" i="8"/>
  <c r="AZ327" i="8"/>
  <c r="AZ326" i="8"/>
  <c r="AZ325" i="8"/>
  <c r="AZ324" i="8"/>
  <c r="AZ323" i="8"/>
  <c r="AZ322" i="8"/>
  <c r="AZ321" i="8"/>
  <c r="AZ320" i="8"/>
  <c r="AZ319" i="8"/>
  <c r="AZ318" i="8"/>
  <c r="AZ317" i="8"/>
  <c r="AZ316" i="8"/>
  <c r="AZ315" i="8"/>
  <c r="AZ314" i="8"/>
  <c r="AZ313" i="8"/>
  <c r="AZ312" i="8"/>
  <c r="AZ311" i="8"/>
  <c r="AZ310" i="8"/>
  <c r="AZ309" i="8"/>
  <c r="AZ308" i="8"/>
  <c r="AZ307" i="8"/>
  <c r="AZ306" i="8"/>
  <c r="AZ305" i="8"/>
  <c r="AZ304" i="8"/>
  <c r="AZ303" i="8"/>
  <c r="AZ302" i="8"/>
  <c r="AZ301" i="8"/>
  <c r="AZ300" i="8"/>
  <c r="AZ299" i="8"/>
  <c r="AZ298" i="8"/>
  <c r="AZ297" i="8"/>
  <c r="AZ296" i="8"/>
  <c r="AZ295" i="8"/>
  <c r="AZ294" i="8"/>
  <c r="AZ293" i="8"/>
  <c r="AZ292" i="8"/>
  <c r="AZ291" i="8"/>
  <c r="AZ290" i="8"/>
  <c r="AZ289" i="8"/>
  <c r="AZ288" i="8"/>
  <c r="AZ287" i="8"/>
  <c r="AZ286" i="8"/>
  <c r="AZ285" i="8"/>
  <c r="AZ246" i="8"/>
  <c r="AZ245" i="8"/>
  <c r="AZ244" i="8"/>
  <c r="AZ243" i="8"/>
  <c r="AZ242" i="8"/>
  <c r="AZ241" i="8"/>
  <c r="AZ240" i="8"/>
  <c r="AZ239" i="8"/>
  <c r="AZ238" i="8"/>
  <c r="AZ237" i="8"/>
  <c r="AZ236" i="8"/>
  <c r="AZ235" i="8"/>
  <c r="AZ234" i="8"/>
  <c r="AZ233" i="8"/>
  <c r="AZ232" i="8"/>
  <c r="AZ231" i="8"/>
  <c r="AZ230" i="8"/>
  <c r="AZ229" i="8"/>
  <c r="AZ228" i="8"/>
  <c r="AZ227" i="8"/>
  <c r="AZ226" i="8"/>
  <c r="AZ225" i="8"/>
  <c r="AZ224" i="8"/>
  <c r="AZ223" i="8"/>
  <c r="AZ222" i="8"/>
  <c r="AZ221" i="8"/>
  <c r="AZ220" i="8"/>
  <c r="AZ219" i="8"/>
  <c r="AZ218" i="8"/>
  <c r="AZ217" i="8"/>
  <c r="AZ216" i="8"/>
  <c r="AZ215" i="8"/>
  <c r="AZ214" i="8"/>
  <c r="AZ213" i="8"/>
  <c r="AZ212" i="8"/>
  <c r="AZ211" i="8"/>
  <c r="AZ210" i="8"/>
  <c r="AZ209" i="8"/>
  <c r="AZ208" i="8"/>
  <c r="AZ207" i="8"/>
  <c r="AZ206" i="8"/>
  <c r="AZ202" i="8"/>
  <c r="AZ201" i="8"/>
  <c r="AZ200" i="8"/>
  <c r="AZ199" i="8"/>
  <c r="AZ198" i="8"/>
  <c r="AZ197" i="8"/>
  <c r="AZ196" i="8"/>
  <c r="AZ195" i="8"/>
  <c r="AZ194" i="8"/>
  <c r="AZ193" i="8"/>
  <c r="AZ192" i="8"/>
  <c r="AZ191" i="8"/>
  <c r="AZ190" i="8"/>
  <c r="AZ189" i="8"/>
  <c r="AZ188" i="8"/>
  <c r="AZ187" i="8"/>
  <c r="AZ186" i="8"/>
  <c r="AZ185" i="8"/>
  <c r="AZ184" i="8"/>
  <c r="AZ183" i="8"/>
  <c r="AZ182" i="8"/>
  <c r="AZ181" i="8"/>
  <c r="AZ180" i="8"/>
  <c r="AZ179" i="8"/>
  <c r="AZ178" i="8"/>
  <c r="AZ177" i="8"/>
  <c r="AZ176" i="8"/>
  <c r="AZ175" i="8"/>
  <c r="AZ174" i="8"/>
  <c r="AZ173" i="8"/>
  <c r="AZ172" i="8"/>
  <c r="AZ171" i="8"/>
  <c r="AZ165" i="8"/>
  <c r="AZ164" i="8"/>
  <c r="AZ163" i="8"/>
  <c r="AZ162" i="8"/>
  <c r="AZ161" i="8"/>
  <c r="AZ160" i="8"/>
  <c r="AZ159" i="8"/>
  <c r="AZ158" i="8"/>
  <c r="AZ157" i="8"/>
  <c r="AZ156" i="8"/>
  <c r="AZ155" i="8"/>
  <c r="AZ132" i="8"/>
  <c r="AZ131" i="8"/>
  <c r="AZ130" i="8"/>
  <c r="AZ127" i="8"/>
  <c r="AZ126" i="8"/>
  <c r="AZ125" i="8"/>
  <c r="AZ124" i="8"/>
  <c r="AZ123" i="8"/>
  <c r="AZ122" i="8"/>
  <c r="AZ121" i="8"/>
  <c r="AZ120" i="8"/>
  <c r="AZ119" i="8"/>
  <c r="AZ118" i="8"/>
  <c r="AZ117" i="8"/>
  <c r="AZ116" i="8"/>
  <c r="AZ115" i="8"/>
  <c r="AZ114" i="8"/>
  <c r="AZ113" i="8"/>
  <c r="AZ112" i="8"/>
  <c r="AZ111" i="8"/>
  <c r="AZ110" i="8"/>
  <c r="AZ109" i="8"/>
  <c r="AZ108" i="8"/>
  <c r="AZ107" i="8"/>
  <c r="AZ106" i="8"/>
  <c r="AZ105" i="8"/>
  <c r="AZ104" i="8"/>
  <c r="AZ103" i="8"/>
  <c r="AZ102" i="8"/>
  <c r="AZ101" i="8"/>
  <c r="AZ100" i="8"/>
  <c r="AZ99" i="8"/>
  <c r="AZ98" i="8"/>
  <c r="AZ97" i="8"/>
  <c r="AZ96" i="8"/>
  <c r="AZ93" i="8"/>
  <c r="AZ92" i="8"/>
  <c r="AZ91" i="8"/>
  <c r="AZ90" i="8"/>
  <c r="AZ89" i="8"/>
  <c r="AZ88" i="8"/>
  <c r="AZ87" i="8"/>
  <c r="AZ86" i="8"/>
  <c r="AZ85" i="8"/>
  <c r="AZ84" i="8"/>
  <c r="AZ83" i="8"/>
  <c r="AZ82" i="8"/>
  <c r="AZ81" i="8"/>
  <c r="AZ80" i="8"/>
  <c r="AZ79" i="8"/>
  <c r="AZ78" i="8"/>
  <c r="AZ77" i="8"/>
  <c r="AZ76" i="8"/>
  <c r="AZ75" i="8"/>
  <c r="AZ74" i="8"/>
  <c r="AZ73" i="8"/>
  <c r="AZ72" i="8"/>
  <c r="AZ71" i="8"/>
  <c r="AZ70" i="8"/>
  <c r="AZ69" i="8"/>
  <c r="AZ68" i="8"/>
  <c r="AZ67" i="8"/>
  <c r="AZ66" i="8"/>
  <c r="AZ65" i="8"/>
  <c r="AZ64" i="8"/>
  <c r="AZ63" i="8"/>
  <c r="AZ62" i="8"/>
  <c r="AZ61" i="8"/>
  <c r="AZ60" i="8"/>
  <c r="AZ59" i="8"/>
  <c r="AZ58" i="8"/>
  <c r="AZ57" i="8"/>
  <c r="AZ56" i="8"/>
  <c r="AZ55" i="8"/>
  <c r="AZ54" i="8"/>
  <c r="AZ53" i="8"/>
  <c r="AZ52" i="8"/>
  <c r="AZ51" i="8"/>
  <c r="AZ50" i="8"/>
  <c r="AZ49" i="8"/>
  <c r="AZ48" i="8"/>
  <c r="AZ46" i="8"/>
  <c r="AZ44" i="8"/>
  <c r="AZ43" i="8"/>
  <c r="AZ42" i="8"/>
  <c r="AZ41" i="8"/>
  <c r="AZ40" i="8"/>
  <c r="AZ39" i="8"/>
  <c r="AZ38" i="8"/>
  <c r="AZ37" i="8"/>
  <c r="AZ36" i="8"/>
  <c r="AZ35" i="8"/>
  <c r="AZ34" i="8"/>
  <c r="AZ33" i="8"/>
  <c r="AZ32" i="8"/>
  <c r="AZ31" i="8"/>
  <c r="AZ30" i="8"/>
  <c r="AZ29" i="8"/>
  <c r="AZ26" i="8"/>
  <c r="AZ25" i="8"/>
  <c r="AZ24" i="8"/>
  <c r="AZ23" i="8"/>
  <c r="AZ22" i="8"/>
  <c r="AZ21" i="8"/>
  <c r="AZ20" i="8"/>
  <c r="AZ19" i="8"/>
  <c r="AZ18" i="8"/>
  <c r="AZ17" i="8"/>
  <c r="AZ16" i="8"/>
  <c r="AZ15" i="8"/>
  <c r="AU365" i="8"/>
  <c r="AU364" i="8"/>
  <c r="AU363" i="8"/>
  <c r="AU362" i="8"/>
  <c r="AU361" i="8"/>
  <c r="AU360" i="8"/>
  <c r="AU359" i="8"/>
  <c r="AU358" i="8"/>
  <c r="AU357" i="8"/>
  <c r="AU356" i="8"/>
  <c r="AU355" i="8"/>
  <c r="AU354" i="8"/>
  <c r="AU353" i="8"/>
  <c r="AU352" i="8"/>
  <c r="AU351" i="8"/>
  <c r="AU350" i="8"/>
  <c r="AU349" i="8"/>
  <c r="AU348" i="8"/>
  <c r="AU347" i="8"/>
  <c r="AU346" i="8"/>
  <c r="AU345" i="8"/>
  <c r="AU344" i="8"/>
  <c r="AU343" i="8"/>
  <c r="AU342" i="8"/>
  <c r="AU341" i="8"/>
  <c r="AU340" i="8"/>
  <c r="AU339" i="8"/>
  <c r="AU338" i="8"/>
  <c r="AU337" i="8"/>
  <c r="AU336" i="8"/>
  <c r="AU335" i="8"/>
  <c r="AU334" i="8"/>
  <c r="AU333" i="8"/>
  <c r="AU332" i="8"/>
  <c r="AU331" i="8"/>
  <c r="AU330" i="8"/>
  <c r="AU329" i="8"/>
  <c r="AU328" i="8"/>
  <c r="AU327" i="8"/>
  <c r="AU326" i="8"/>
  <c r="AU325" i="8"/>
  <c r="AU324" i="8"/>
  <c r="AU323" i="8"/>
  <c r="AU322" i="8"/>
  <c r="AU321" i="8"/>
  <c r="AU320" i="8"/>
  <c r="AU319" i="8"/>
  <c r="AU318" i="8"/>
  <c r="AU317" i="8"/>
  <c r="AU316" i="8"/>
  <c r="AU315" i="8"/>
  <c r="AU314" i="8"/>
  <c r="AU313" i="8"/>
  <c r="AU312" i="8"/>
  <c r="AU311" i="8"/>
  <c r="AU310" i="8"/>
  <c r="AU309" i="8"/>
  <c r="AU308" i="8"/>
  <c r="AU307" i="8"/>
  <c r="AU306" i="8"/>
  <c r="AU305" i="8"/>
  <c r="AU304" i="8"/>
  <c r="AU303" i="8"/>
  <c r="AU302" i="8"/>
  <c r="AU301" i="8"/>
  <c r="AU300" i="8"/>
  <c r="AU299" i="8"/>
  <c r="AU298" i="8"/>
  <c r="AU297" i="8"/>
  <c r="AU296" i="8"/>
  <c r="AU295" i="8"/>
  <c r="AU294" i="8"/>
  <c r="AU293" i="8"/>
  <c r="AU292" i="8"/>
  <c r="AU291" i="8"/>
  <c r="AU290" i="8"/>
  <c r="AU289" i="8"/>
  <c r="AU288" i="8"/>
  <c r="AU287" i="8"/>
  <c r="AU286" i="8"/>
  <c r="AU285" i="8"/>
  <c r="AU246" i="8"/>
  <c r="AU245" i="8"/>
  <c r="AU244" i="8"/>
  <c r="AU243" i="8"/>
  <c r="AU242" i="8"/>
  <c r="AU241" i="8"/>
  <c r="AU240" i="8"/>
  <c r="AU239" i="8"/>
  <c r="AU238" i="8"/>
  <c r="AU237" i="8"/>
  <c r="AU236" i="8"/>
  <c r="AU235" i="8"/>
  <c r="AU234" i="8"/>
  <c r="AU233" i="8"/>
  <c r="AU232" i="8"/>
  <c r="AU231" i="8"/>
  <c r="AU230" i="8"/>
  <c r="AU229" i="8"/>
  <c r="AU228" i="8"/>
  <c r="AU227" i="8"/>
  <c r="AU226" i="8"/>
  <c r="AU225" i="8"/>
  <c r="AU224" i="8"/>
  <c r="AU223" i="8"/>
  <c r="AU222" i="8"/>
  <c r="AU221" i="8"/>
  <c r="AU220" i="8"/>
  <c r="AU219" i="8"/>
  <c r="AU218" i="8"/>
  <c r="AU217" i="8"/>
  <c r="AU216" i="8"/>
  <c r="AU215" i="8"/>
  <c r="AU214" i="8"/>
  <c r="AU213" i="8"/>
  <c r="AU212" i="8"/>
  <c r="AU211" i="8"/>
  <c r="AU210" i="8"/>
  <c r="AU202" i="8"/>
  <c r="AU201" i="8"/>
  <c r="AU200" i="8"/>
  <c r="AU199" i="8"/>
  <c r="AU198" i="8"/>
  <c r="AU197" i="8"/>
  <c r="AU196" i="8"/>
  <c r="AU195" i="8"/>
  <c r="AU194" i="8"/>
  <c r="AU193" i="8"/>
  <c r="AU192" i="8"/>
  <c r="AU191" i="8"/>
  <c r="AU190" i="8"/>
  <c r="AU189" i="8"/>
  <c r="AU188" i="8"/>
  <c r="AU187" i="8"/>
  <c r="AU186" i="8"/>
  <c r="AU185" i="8"/>
  <c r="AU184" i="8"/>
  <c r="AU183" i="8"/>
  <c r="AU182" i="8"/>
  <c r="AU181" i="8"/>
  <c r="AU180" i="8"/>
  <c r="AU179" i="8"/>
  <c r="AU178" i="8"/>
  <c r="AU177" i="8"/>
  <c r="AU176" i="8"/>
  <c r="AU175" i="8"/>
  <c r="AU174" i="8"/>
  <c r="AU173" i="8"/>
  <c r="AU172" i="8"/>
  <c r="AU171" i="8"/>
  <c r="AU165" i="8"/>
  <c r="AU164" i="8"/>
  <c r="AU163" i="8"/>
  <c r="AU162" i="8"/>
  <c r="AU161" i="8"/>
  <c r="AU160" i="8"/>
  <c r="AU159" i="8"/>
  <c r="AU158" i="8"/>
  <c r="AU157" i="8"/>
  <c r="AU156" i="8"/>
  <c r="AU155" i="8"/>
  <c r="AU154" i="8"/>
  <c r="AU153" i="8"/>
  <c r="AU152" i="8"/>
  <c r="AU132" i="8"/>
  <c r="AU131" i="8"/>
  <c r="AU130" i="8"/>
  <c r="AU129" i="8"/>
  <c r="AU128" i="8"/>
  <c r="AU127" i="8"/>
  <c r="AU126" i="8"/>
  <c r="AU125" i="8"/>
  <c r="AU124" i="8"/>
  <c r="AU123" i="8"/>
  <c r="AU115" i="8"/>
  <c r="AU114" i="8"/>
  <c r="AU113" i="8"/>
  <c r="AU112" i="8"/>
  <c r="AU111" i="8"/>
  <c r="AU110" i="8"/>
  <c r="AU109" i="8"/>
  <c r="AU108" i="8"/>
  <c r="AU107" i="8"/>
  <c r="AU106" i="8"/>
  <c r="AU105" i="8"/>
  <c r="AU104" i="8"/>
  <c r="AU103" i="8"/>
  <c r="AU102" i="8"/>
  <c r="AU101" i="8"/>
  <c r="AU100" i="8"/>
  <c r="AU99" i="8"/>
  <c r="AU98" i="8"/>
  <c r="AU97" i="8"/>
  <c r="AU96" i="8"/>
  <c r="AU93" i="8"/>
  <c r="AU92" i="8"/>
  <c r="AU91" i="8"/>
  <c r="AU90" i="8"/>
  <c r="AU89" i="8"/>
  <c r="AU88" i="8"/>
  <c r="AU87" i="8"/>
  <c r="AU86" i="8"/>
  <c r="AU85" i="8"/>
  <c r="AU84" i="8"/>
  <c r="AU83" i="8"/>
  <c r="AU82" i="8"/>
  <c r="AU81" i="8"/>
  <c r="AU80" i="8"/>
  <c r="AU79" i="8"/>
  <c r="AU78" i="8"/>
  <c r="AU77" i="8"/>
  <c r="AU76" i="8"/>
  <c r="AU75" i="8"/>
  <c r="AU74" i="8"/>
  <c r="AU73" i="8"/>
  <c r="AU72" i="8"/>
  <c r="AU71" i="8"/>
  <c r="AU70" i="8"/>
  <c r="AU69" i="8"/>
  <c r="AU68" i="8"/>
  <c r="AU67" i="8"/>
  <c r="AU66" i="8"/>
  <c r="AU65" i="8"/>
  <c r="AU64" i="8"/>
  <c r="AU63" i="8"/>
  <c r="AU62" i="8"/>
  <c r="AU61" i="8"/>
  <c r="AU60" i="8"/>
  <c r="AU59" i="8"/>
  <c r="AU58" i="8"/>
  <c r="AU57" i="8"/>
  <c r="AU56" i="8"/>
  <c r="AU55" i="8"/>
  <c r="AU54" i="8"/>
  <c r="AU53" i="8"/>
  <c r="AU52" i="8"/>
  <c r="AU51" i="8"/>
  <c r="AU50" i="8"/>
  <c r="AU49" i="8"/>
  <c r="AU48" i="8"/>
  <c r="AU46" i="8"/>
  <c r="AU44" i="8"/>
  <c r="AU43" i="8"/>
  <c r="AU42" i="8"/>
  <c r="AU41" i="8"/>
  <c r="AU40" i="8"/>
  <c r="AU39" i="8"/>
  <c r="AU38" i="8"/>
  <c r="AU37" i="8"/>
  <c r="AU36" i="8"/>
  <c r="AU35" i="8"/>
  <c r="AU34" i="8"/>
  <c r="AU33" i="8"/>
  <c r="AU32" i="8"/>
  <c r="AU31" i="8"/>
  <c r="AU30" i="8"/>
  <c r="AU29" i="8"/>
  <c r="AU26" i="8"/>
  <c r="AU25" i="8"/>
  <c r="AU24" i="8"/>
  <c r="AU23" i="8"/>
  <c r="AU22" i="8"/>
  <c r="AU21" i="8"/>
  <c r="AU20" i="8"/>
  <c r="AU19" i="8"/>
  <c r="AU18" i="8"/>
  <c r="AU17" i="8"/>
  <c r="AU16" i="8"/>
  <c r="AU15" i="8"/>
  <c r="AP365" i="8"/>
  <c r="AP364" i="8"/>
  <c r="AP363" i="8"/>
  <c r="AP362" i="8"/>
  <c r="AP361" i="8"/>
  <c r="AP360" i="8"/>
  <c r="AP359" i="8"/>
  <c r="AP358" i="8"/>
  <c r="AP357" i="8"/>
  <c r="AP356" i="8"/>
  <c r="AP355" i="8"/>
  <c r="AP354" i="8"/>
  <c r="AP353" i="8"/>
  <c r="AP352" i="8"/>
  <c r="AP351" i="8"/>
  <c r="AP350" i="8"/>
  <c r="AP349" i="8"/>
  <c r="AP348" i="8"/>
  <c r="AP347" i="8"/>
  <c r="AP346" i="8"/>
  <c r="AP345" i="8"/>
  <c r="AP344" i="8"/>
  <c r="AP343" i="8"/>
  <c r="AP342" i="8"/>
  <c r="AP341" i="8"/>
  <c r="AP340" i="8"/>
  <c r="AP339" i="8"/>
  <c r="AP338" i="8"/>
  <c r="AP337" i="8"/>
  <c r="AP336" i="8"/>
  <c r="AP335" i="8"/>
  <c r="AP334" i="8"/>
  <c r="AP333" i="8"/>
  <c r="AP332" i="8"/>
  <c r="AP331" i="8"/>
  <c r="AP330" i="8"/>
  <c r="AP329" i="8"/>
  <c r="AP328" i="8"/>
  <c r="AP327" i="8"/>
  <c r="AP326" i="8"/>
  <c r="AP325" i="8"/>
  <c r="AP324" i="8"/>
  <c r="AP323" i="8"/>
  <c r="AP322" i="8"/>
  <c r="AP321" i="8"/>
  <c r="AP320" i="8"/>
  <c r="AP319" i="8"/>
  <c r="AP318" i="8"/>
  <c r="AP317" i="8"/>
  <c r="AP316" i="8"/>
  <c r="AP315" i="8"/>
  <c r="AP314" i="8"/>
  <c r="AP313" i="8"/>
  <c r="AP312" i="8"/>
  <c r="AP311" i="8"/>
  <c r="AP310" i="8"/>
  <c r="AP309" i="8"/>
  <c r="AP308" i="8"/>
  <c r="AP307" i="8"/>
  <c r="AP306" i="8"/>
  <c r="AP305" i="8"/>
  <c r="AP304" i="8"/>
  <c r="AP303" i="8"/>
  <c r="AP302" i="8"/>
  <c r="AP301" i="8"/>
  <c r="AP300" i="8"/>
  <c r="AP299" i="8"/>
  <c r="AP298" i="8"/>
  <c r="AP297" i="8"/>
  <c r="AP296" i="8"/>
  <c r="AP295" i="8"/>
  <c r="AP294" i="8"/>
  <c r="AP293" i="8"/>
  <c r="AP292" i="8"/>
  <c r="AP291" i="8"/>
  <c r="AP290" i="8"/>
  <c r="AP289" i="8"/>
  <c r="AP288" i="8"/>
  <c r="AP287" i="8"/>
  <c r="AP286" i="8"/>
  <c r="AP285" i="8"/>
  <c r="AP246" i="8"/>
  <c r="AP245" i="8"/>
  <c r="AP244" i="8"/>
  <c r="AP243" i="8"/>
  <c r="AP242" i="8"/>
  <c r="AP241" i="8"/>
  <c r="AP240" i="8"/>
  <c r="AP239" i="8"/>
  <c r="AP238" i="8"/>
  <c r="AP237" i="8"/>
  <c r="AP236" i="8"/>
  <c r="AP235" i="8"/>
  <c r="AP234" i="8"/>
  <c r="AP233" i="8"/>
  <c r="AP232" i="8"/>
  <c r="AP231" i="8"/>
  <c r="AP230" i="8"/>
  <c r="AP229" i="8"/>
  <c r="AP228" i="8"/>
  <c r="AP227" i="8"/>
  <c r="AP226" i="8"/>
  <c r="AP225" i="8"/>
  <c r="AP224" i="8"/>
  <c r="AP223" i="8"/>
  <c r="AP222" i="8"/>
  <c r="AP221" i="8"/>
  <c r="AP220" i="8"/>
  <c r="AP219" i="8"/>
  <c r="AP218" i="8"/>
  <c r="AP217" i="8"/>
  <c r="AP216" i="8"/>
  <c r="AP215" i="8"/>
  <c r="AP214" i="8"/>
  <c r="AP213" i="8"/>
  <c r="AP212" i="8"/>
  <c r="AP211" i="8"/>
  <c r="AP210" i="8"/>
  <c r="AP209" i="8"/>
  <c r="AP208" i="8"/>
  <c r="AP207" i="8"/>
  <c r="AP206" i="8"/>
  <c r="AP202" i="8"/>
  <c r="AP201" i="8"/>
  <c r="AP200" i="8"/>
  <c r="AP199" i="8"/>
  <c r="AP198" i="8"/>
  <c r="AP197" i="8"/>
  <c r="AP196" i="8"/>
  <c r="AP195" i="8"/>
  <c r="AP194" i="8"/>
  <c r="AP193" i="8"/>
  <c r="AP192" i="8"/>
  <c r="AP191" i="8"/>
  <c r="AP190" i="8"/>
  <c r="AP189" i="8"/>
  <c r="AP188" i="8"/>
  <c r="AP187" i="8"/>
  <c r="AP186" i="8"/>
  <c r="AP183" i="8"/>
  <c r="AP182" i="8"/>
  <c r="AP181" i="8"/>
  <c r="AP180" i="8"/>
  <c r="AP179" i="8"/>
  <c r="AP178" i="8"/>
  <c r="AP177" i="8"/>
  <c r="AP176" i="8"/>
  <c r="AP175" i="8"/>
  <c r="AP174" i="8"/>
  <c r="AP173" i="8"/>
  <c r="AP172" i="8"/>
  <c r="AP171" i="8"/>
  <c r="AP170" i="8"/>
  <c r="AP169" i="8"/>
  <c r="AP168" i="8"/>
  <c r="AP167" i="8"/>
  <c r="AP166" i="8"/>
  <c r="AP165" i="8"/>
  <c r="AP164" i="8"/>
  <c r="AP163" i="8"/>
  <c r="AP162" i="8"/>
  <c r="AP161" i="8"/>
  <c r="AP160" i="8"/>
  <c r="AP159" i="8"/>
  <c r="AP158" i="8"/>
  <c r="AP157" i="8"/>
  <c r="AP156" i="8"/>
  <c r="AP155" i="8"/>
  <c r="AP153" i="8"/>
  <c r="AP152" i="8"/>
  <c r="AP151" i="8"/>
  <c r="AP150" i="8"/>
  <c r="AP149" i="8"/>
  <c r="AP148" i="8"/>
  <c r="AP147" i="8"/>
  <c r="AP146" i="8"/>
  <c r="AP145" i="8"/>
  <c r="AP144" i="8"/>
  <c r="AP143" i="8"/>
  <c r="AP142" i="8"/>
  <c r="AP141" i="8"/>
  <c r="AP140" i="8"/>
  <c r="AP139" i="8"/>
  <c r="AP138" i="8"/>
  <c r="AP137" i="8"/>
  <c r="AP136" i="8"/>
  <c r="AP135" i="8"/>
  <c r="AP134" i="8"/>
  <c r="AP133" i="8"/>
  <c r="AP132" i="8"/>
  <c r="AP131" i="8"/>
  <c r="AP130" i="8"/>
  <c r="AP129" i="8"/>
  <c r="AP127" i="8"/>
  <c r="AP126" i="8"/>
  <c r="AP125" i="8"/>
  <c r="AP124" i="8"/>
  <c r="AP123" i="8"/>
  <c r="AP107" i="8"/>
  <c r="AP106" i="8"/>
  <c r="AP105" i="8"/>
  <c r="AP104" i="8"/>
  <c r="AP103" i="8"/>
  <c r="AP102" i="8"/>
  <c r="AP101" i="8"/>
  <c r="AP100" i="8"/>
  <c r="AP99" i="8"/>
  <c r="AP98" i="8"/>
  <c r="AP97" i="8"/>
  <c r="AP96" i="8"/>
  <c r="AP93" i="8"/>
  <c r="AP92" i="8"/>
  <c r="AP91" i="8"/>
  <c r="AP90" i="8"/>
  <c r="AP89" i="8"/>
  <c r="AP88" i="8"/>
  <c r="AP87" i="8"/>
  <c r="AP86" i="8"/>
  <c r="AP85" i="8"/>
  <c r="AP84" i="8"/>
  <c r="AP83" i="8"/>
  <c r="AP82" i="8"/>
  <c r="AP81" i="8"/>
  <c r="AP80" i="8"/>
  <c r="AP78" i="8"/>
  <c r="AP77" i="8"/>
  <c r="AP76" i="8"/>
  <c r="AP75" i="8"/>
  <c r="AP74" i="8"/>
  <c r="AP73" i="8"/>
  <c r="AP72" i="8"/>
  <c r="AP71" i="8"/>
  <c r="AP69" i="8"/>
  <c r="AP68" i="8"/>
  <c r="AP67" i="8"/>
  <c r="AP66" i="8"/>
  <c r="AP65" i="8"/>
  <c r="AP64" i="8"/>
  <c r="AP63" i="8"/>
  <c r="AP62" i="8"/>
  <c r="AP61" i="8"/>
  <c r="AP58" i="8"/>
  <c r="AP57" i="8"/>
  <c r="AP56" i="8"/>
  <c r="AP55" i="8"/>
  <c r="AP54" i="8"/>
  <c r="AP53" i="8"/>
  <c r="AP52" i="8"/>
  <c r="AP51" i="8"/>
  <c r="AP50" i="8"/>
  <c r="AP49" i="8"/>
  <c r="AP48" i="8"/>
  <c r="AP46" i="8"/>
  <c r="AP45" i="8"/>
  <c r="AP44" i="8"/>
  <c r="AP43" i="8"/>
  <c r="AP42" i="8"/>
  <c r="AP41" i="8"/>
  <c r="AP40" i="8"/>
  <c r="AP39" i="8"/>
  <c r="AP38" i="8"/>
  <c r="AP37" i="8"/>
  <c r="AP35" i="8"/>
  <c r="AP34" i="8"/>
  <c r="AP33" i="8"/>
  <c r="AP32" i="8"/>
  <c r="AP31" i="8"/>
  <c r="AP30" i="8"/>
  <c r="AP29" i="8"/>
  <c r="AP28" i="8"/>
  <c r="AP26" i="8"/>
  <c r="AP25" i="8"/>
  <c r="AP24" i="8"/>
  <c r="AP23" i="8"/>
  <c r="AP22" i="8"/>
  <c r="AP21" i="8"/>
  <c r="AP20" i="8"/>
  <c r="AP19" i="8"/>
  <c r="AP18" i="8"/>
  <c r="AP17" i="8"/>
  <c r="AP16" i="8"/>
  <c r="AP15" i="8"/>
  <c r="G31" i="8"/>
  <c r="G30" i="8"/>
  <c r="G29" i="8"/>
  <c r="G28" i="8"/>
  <c r="G27" i="8"/>
  <c r="G26" i="8"/>
  <c r="G25" i="8"/>
  <c r="AQ122" i="8" s="1"/>
  <c r="G24" i="8"/>
  <c r="G23" i="8"/>
  <c r="G22" i="8"/>
  <c r="G21" i="8"/>
  <c r="G20" i="8"/>
  <c r="G19" i="8"/>
  <c r="G18" i="8"/>
  <c r="G17" i="8"/>
  <c r="AQ17" i="8" s="1"/>
  <c r="J28" i="9"/>
  <c r="I28" i="9"/>
  <c r="H28" i="9"/>
  <c r="G28" i="9"/>
  <c r="J27" i="9"/>
  <c r="I27" i="9"/>
  <c r="H27" i="9"/>
  <c r="G27" i="9"/>
  <c r="J26" i="9"/>
  <c r="I26" i="9"/>
  <c r="H26" i="9"/>
  <c r="G26" i="9"/>
  <c r="J25" i="9"/>
  <c r="I25" i="9"/>
  <c r="H25" i="9"/>
  <c r="G25" i="9"/>
  <c r="J24" i="9"/>
  <c r="I24" i="9"/>
  <c r="H24" i="9"/>
  <c r="G24" i="9"/>
  <c r="D28" i="9"/>
  <c r="D27" i="9"/>
  <c r="D26" i="9"/>
  <c r="D25" i="9"/>
  <c r="D24" i="9"/>
  <c r="B9" i="8"/>
  <c r="B8" i="8"/>
  <c r="B6" i="8"/>
  <c r="F33" i="3"/>
  <c r="F32" i="3"/>
  <c r="F26" i="3"/>
  <c r="F27" i="3"/>
  <c r="F28" i="3"/>
  <c r="F29" i="3"/>
  <c r="F30" i="3"/>
  <c r="F31" i="3"/>
  <c r="F21" i="3"/>
  <c r="F22" i="3"/>
  <c r="F23" i="3"/>
  <c r="F24" i="3"/>
  <c r="F25" i="3"/>
  <c r="F20" i="3"/>
  <c r="AV16" i="8" l="1"/>
  <c r="BA27" i="8"/>
  <c r="AV27" i="8"/>
  <c r="AQ27" i="8"/>
  <c r="C10" i="8"/>
  <c r="D6" i="8"/>
  <c r="AQ16" i="8"/>
  <c r="AQ26" i="8"/>
  <c r="AQ24" i="8"/>
  <c r="AQ22" i="8"/>
  <c r="AQ20" i="8"/>
  <c r="AQ18" i="8"/>
  <c r="D10" i="8"/>
  <c r="AQ15" i="8"/>
  <c r="AQ25" i="8"/>
  <c r="AQ23" i="8"/>
  <c r="AQ21" i="8"/>
  <c r="AQ19" i="8"/>
  <c r="AQ61" i="8"/>
  <c r="AQ63" i="8"/>
  <c r="AQ65" i="8"/>
  <c r="AQ67" i="8"/>
  <c r="AQ69" i="8"/>
  <c r="AQ62" i="8"/>
  <c r="AQ64" i="8"/>
  <c r="AQ66" i="8"/>
  <c r="AQ68" i="8"/>
  <c r="AQ70" i="8"/>
  <c r="AQ129" i="8"/>
  <c r="AQ131" i="8"/>
  <c r="AQ133" i="8"/>
  <c r="AQ135" i="8"/>
  <c r="AQ137" i="8"/>
  <c r="AQ139" i="8"/>
  <c r="AQ141" i="8"/>
  <c r="AQ143" i="8"/>
  <c r="AQ145" i="8"/>
  <c r="AQ147" i="8"/>
  <c r="AQ149" i="8"/>
  <c r="AQ151" i="8"/>
  <c r="AQ153" i="8"/>
  <c r="AQ130" i="8"/>
  <c r="AQ132" i="8"/>
  <c r="AQ134" i="8"/>
  <c r="AQ136" i="8"/>
  <c r="AQ138" i="8"/>
  <c r="AQ140" i="8"/>
  <c r="AQ142" i="8"/>
  <c r="AQ144" i="8"/>
  <c r="AQ146" i="8"/>
  <c r="AQ148" i="8"/>
  <c r="AQ150" i="8"/>
  <c r="AQ152" i="8"/>
  <c r="AQ154" i="8"/>
  <c r="D9" i="8"/>
  <c r="AC9" i="8" s="1"/>
  <c r="AQ43" i="8"/>
  <c r="AQ37" i="8"/>
  <c r="AQ39" i="8"/>
  <c r="AQ41" i="8"/>
  <c r="AQ45" i="8"/>
  <c r="AQ47" i="8"/>
  <c r="AQ42" i="8"/>
  <c r="AQ38" i="8"/>
  <c r="AQ40" i="8"/>
  <c r="AQ44" i="8"/>
  <c r="AQ46" i="8"/>
  <c r="AQ97" i="8"/>
  <c r="AQ99" i="8"/>
  <c r="AQ101" i="8"/>
  <c r="AQ103" i="8"/>
  <c r="AQ105" i="8"/>
  <c r="AQ107" i="8"/>
  <c r="AQ109" i="8"/>
  <c r="AQ96" i="8"/>
  <c r="AQ98" i="8"/>
  <c r="AQ100" i="8"/>
  <c r="AQ102" i="8"/>
  <c r="AQ104" i="8"/>
  <c r="AQ106" i="8"/>
  <c r="AQ108" i="8"/>
  <c r="AQ110" i="8"/>
  <c r="AQ123" i="8"/>
  <c r="AQ125" i="8"/>
  <c r="AQ127" i="8"/>
  <c r="AQ124" i="8"/>
  <c r="AQ126" i="8"/>
  <c r="AQ128" i="8"/>
  <c r="AQ187" i="8"/>
  <c r="AQ189" i="8"/>
  <c r="AQ191" i="8"/>
  <c r="AQ193" i="8"/>
  <c r="AQ195" i="8"/>
  <c r="AQ197" i="8"/>
  <c r="AQ199" i="8"/>
  <c r="AQ201" i="8"/>
  <c r="AQ203" i="8"/>
  <c r="AQ205" i="8"/>
  <c r="AQ186" i="8"/>
  <c r="AQ188" i="8"/>
  <c r="AQ190" i="8"/>
  <c r="AQ192" i="8"/>
  <c r="AQ194" i="8"/>
  <c r="AQ196" i="8"/>
  <c r="AQ198" i="8"/>
  <c r="AQ200" i="8"/>
  <c r="AQ202" i="8"/>
  <c r="AQ204" i="8"/>
  <c r="AQ285" i="8"/>
  <c r="AQ287" i="8"/>
  <c r="AQ289" i="8"/>
  <c r="AQ291" i="8"/>
  <c r="AQ293" i="8"/>
  <c r="AQ295" i="8"/>
  <c r="AQ297" i="8"/>
  <c r="AQ299" i="8"/>
  <c r="AQ301" i="8"/>
  <c r="AQ303" i="8"/>
  <c r="AQ305" i="8"/>
  <c r="AQ307" i="8"/>
  <c r="AQ309" i="8"/>
  <c r="AQ311" i="8"/>
  <c r="AQ313" i="8"/>
  <c r="AQ315" i="8"/>
  <c r="AQ317" i="8"/>
  <c r="AQ319" i="8"/>
  <c r="AQ321" i="8"/>
  <c r="AQ323" i="8"/>
  <c r="AQ325" i="8"/>
  <c r="AQ327" i="8"/>
  <c r="AQ329" i="8"/>
  <c r="AQ331" i="8"/>
  <c r="AQ333" i="8"/>
  <c r="AQ335" i="8"/>
  <c r="AQ337" i="8"/>
  <c r="AQ339" i="8"/>
  <c r="AQ341" i="8"/>
  <c r="AQ343" i="8"/>
  <c r="AQ345" i="8"/>
  <c r="AQ347" i="8"/>
  <c r="AQ349" i="8"/>
  <c r="AQ351" i="8"/>
  <c r="AQ353" i="8"/>
  <c r="AQ355" i="8"/>
  <c r="AQ357" i="8"/>
  <c r="AQ359" i="8"/>
  <c r="AQ361" i="8"/>
  <c r="AQ363" i="8"/>
  <c r="AQ365" i="8"/>
  <c r="AQ286" i="8"/>
  <c r="AQ288" i="8"/>
  <c r="AQ290" i="8"/>
  <c r="AQ292" i="8"/>
  <c r="AQ294" i="8"/>
  <c r="AQ296" i="8"/>
  <c r="AQ298" i="8"/>
  <c r="AQ300" i="8"/>
  <c r="AQ302" i="8"/>
  <c r="AQ304" i="8"/>
  <c r="AQ306" i="8"/>
  <c r="AQ308" i="8"/>
  <c r="AQ310" i="8"/>
  <c r="AQ312" i="8"/>
  <c r="AQ314" i="8"/>
  <c r="AQ316" i="8"/>
  <c r="AQ318" i="8"/>
  <c r="AQ320" i="8"/>
  <c r="AQ322" i="8"/>
  <c r="AQ324" i="8"/>
  <c r="AQ326" i="8"/>
  <c r="AQ328" i="8"/>
  <c r="AQ330" i="8"/>
  <c r="AQ332" i="8"/>
  <c r="AQ334" i="8"/>
  <c r="AQ336" i="8"/>
  <c r="AQ338" i="8"/>
  <c r="AQ340" i="8"/>
  <c r="AQ342" i="8"/>
  <c r="AQ344" i="8"/>
  <c r="AQ346" i="8"/>
  <c r="AQ348" i="8"/>
  <c r="AQ350" i="8"/>
  <c r="AQ352" i="8"/>
  <c r="AQ354" i="8"/>
  <c r="AQ356" i="8"/>
  <c r="AQ358" i="8"/>
  <c r="AQ360" i="8"/>
  <c r="AQ362" i="8"/>
  <c r="AQ364" i="8"/>
  <c r="AQ29" i="8"/>
  <c r="AQ31" i="8"/>
  <c r="AQ33" i="8"/>
  <c r="AQ35" i="8"/>
  <c r="AQ28" i="8"/>
  <c r="AQ30" i="8"/>
  <c r="AQ32" i="8"/>
  <c r="AQ34" i="8"/>
  <c r="AQ36" i="8"/>
  <c r="AQ49" i="8"/>
  <c r="AQ51" i="8"/>
  <c r="AQ53" i="8"/>
  <c r="AQ55" i="8"/>
  <c r="AQ57" i="8"/>
  <c r="AQ59" i="8"/>
  <c r="AQ48" i="8"/>
  <c r="AQ50" i="8"/>
  <c r="AQ52" i="8"/>
  <c r="AQ54" i="8"/>
  <c r="AQ56" i="8"/>
  <c r="AQ58" i="8"/>
  <c r="AQ60" i="8"/>
  <c r="AQ71" i="8"/>
  <c r="AQ73" i="8"/>
  <c r="AQ75" i="8"/>
  <c r="AQ77" i="8"/>
  <c r="AQ79" i="8"/>
  <c r="AQ72" i="8"/>
  <c r="AQ74" i="8"/>
  <c r="AQ76" i="8"/>
  <c r="AQ78" i="8"/>
  <c r="AQ111" i="8"/>
  <c r="AQ113" i="8"/>
  <c r="AQ115" i="8"/>
  <c r="AQ117" i="8"/>
  <c r="AQ119" i="8"/>
  <c r="AQ121" i="8"/>
  <c r="AQ112" i="8"/>
  <c r="AQ114" i="8"/>
  <c r="AQ116" i="8"/>
  <c r="AQ118" i="8"/>
  <c r="AQ120" i="8"/>
  <c r="AQ81" i="8"/>
  <c r="AQ83" i="8"/>
  <c r="AQ85" i="8"/>
  <c r="AQ87" i="8"/>
  <c r="AQ89" i="8"/>
  <c r="AQ91" i="8"/>
  <c r="AQ93" i="8"/>
  <c r="AQ95" i="8"/>
  <c r="AQ80" i="8"/>
  <c r="AQ82" i="8"/>
  <c r="AQ84" i="8"/>
  <c r="AQ86" i="8"/>
  <c r="AQ88" i="8"/>
  <c r="AQ90" i="8"/>
  <c r="AQ92" i="8"/>
  <c r="AQ94" i="8"/>
  <c r="AQ207" i="8"/>
  <c r="AQ209" i="8"/>
  <c r="AQ211" i="8"/>
  <c r="AQ213" i="8"/>
  <c r="AQ215" i="8"/>
  <c r="AQ217" i="8"/>
  <c r="AQ219" i="8"/>
  <c r="AQ221" i="8"/>
  <c r="AQ223" i="8"/>
  <c r="AQ225" i="8"/>
  <c r="AQ227" i="8"/>
  <c r="AQ229" i="8"/>
  <c r="AQ231" i="8"/>
  <c r="AQ233" i="8"/>
  <c r="AQ235" i="8"/>
  <c r="AQ237" i="8"/>
  <c r="AQ239" i="8"/>
  <c r="AQ241" i="8"/>
  <c r="AQ243" i="8"/>
  <c r="AQ245" i="8"/>
  <c r="AQ206" i="8"/>
  <c r="AQ208" i="8"/>
  <c r="AQ210" i="8"/>
  <c r="AQ212" i="8"/>
  <c r="AQ214" i="8"/>
  <c r="AQ216" i="8"/>
  <c r="AQ218" i="8"/>
  <c r="AQ220" i="8"/>
  <c r="AQ222" i="8"/>
  <c r="AQ224" i="8"/>
  <c r="AQ226" i="8"/>
  <c r="AQ228" i="8"/>
  <c r="AQ230" i="8"/>
  <c r="AQ232" i="8"/>
  <c r="AQ234" i="8"/>
  <c r="AQ236" i="8"/>
  <c r="AQ238" i="8"/>
  <c r="AQ240" i="8"/>
  <c r="AQ242" i="8"/>
  <c r="AQ244" i="8"/>
  <c r="AQ246" i="8"/>
  <c r="AQ155" i="8"/>
  <c r="AQ157" i="8"/>
  <c r="AQ159" i="8"/>
  <c r="AQ161" i="8"/>
  <c r="AQ163" i="8"/>
  <c r="AQ165" i="8"/>
  <c r="AQ167" i="8"/>
  <c r="AQ169" i="8"/>
  <c r="AQ171" i="8"/>
  <c r="AQ173" i="8"/>
  <c r="AQ175" i="8"/>
  <c r="AQ177" i="8"/>
  <c r="AQ179" i="8"/>
  <c r="AQ181" i="8"/>
  <c r="AQ183" i="8"/>
  <c r="AQ156" i="8"/>
  <c r="AQ158" i="8"/>
  <c r="AQ160" i="8"/>
  <c r="AQ162" i="8"/>
  <c r="AQ164" i="8"/>
  <c r="AQ166" i="8"/>
  <c r="AQ168" i="8"/>
  <c r="AQ170" i="8"/>
  <c r="AQ172" i="8"/>
  <c r="AQ174" i="8"/>
  <c r="AQ176" i="8"/>
  <c r="AQ178" i="8"/>
  <c r="AQ180" i="8"/>
  <c r="AQ182" i="8"/>
  <c r="AQ184" i="8"/>
  <c r="AQ185" i="8"/>
  <c r="D8" i="8"/>
  <c r="D7" i="8"/>
  <c r="E8" i="8"/>
  <c r="E10" i="8"/>
  <c r="E6" i="8"/>
  <c r="C8" i="8"/>
  <c r="C6" i="8"/>
  <c r="E9" i="8"/>
  <c r="C9" i="8"/>
  <c r="C7" i="8"/>
  <c r="E7" i="8"/>
  <c r="AV19" i="8"/>
  <c r="BA15" i="8"/>
  <c r="AV15" i="8"/>
  <c r="AV17" i="8"/>
  <c r="AV18" i="8"/>
  <c r="BA17" i="8"/>
  <c r="BA16" i="8"/>
  <c r="I10" i="8" l="1"/>
  <c r="T10" i="8"/>
  <c r="J10" i="8"/>
  <c r="AA10" i="8"/>
  <c r="K10" i="8"/>
  <c r="AB10" i="8"/>
  <c r="S10" i="8"/>
  <c r="AC10" i="8"/>
  <c r="K9" i="8"/>
  <c r="AB9" i="8"/>
  <c r="S9" i="8"/>
  <c r="I9" i="8"/>
  <c r="T9" i="8"/>
  <c r="J9" i="8"/>
  <c r="AA9" i="8"/>
  <c r="AB7" i="8"/>
  <c r="AB6" i="8"/>
  <c r="AA8" i="8"/>
  <c r="I8" i="8"/>
  <c r="AB8" i="8"/>
  <c r="S8" i="8"/>
  <c r="K8" i="8"/>
  <c r="J8" i="8"/>
  <c r="I7" i="8"/>
  <c r="L7" i="8" s="1"/>
  <c r="M7" i="8" s="1"/>
  <c r="S7" i="8"/>
  <c r="K7" i="8"/>
  <c r="AA7" i="8"/>
  <c r="AD7" i="8" s="1"/>
  <c r="AE7" i="8" s="1"/>
  <c r="J7" i="8"/>
  <c r="I6" i="8"/>
  <c r="S6" i="8"/>
  <c r="K6" i="8"/>
  <c r="AA6" i="8"/>
  <c r="J6" i="8"/>
  <c r="O6" i="8" s="1"/>
  <c r="AV20" i="8"/>
  <c r="BA18" i="8"/>
  <c r="O7" i="8" l="1"/>
  <c r="AG7" i="8"/>
  <c r="R6" i="8"/>
  <c r="AF7" i="8"/>
  <c r="R7" i="8"/>
  <c r="U7" i="8" s="1"/>
  <c r="V7" i="8" s="1"/>
  <c r="N7" i="8"/>
  <c r="AF9" i="8"/>
  <c r="R9" i="8"/>
  <c r="R10" i="8"/>
  <c r="AF10" i="8"/>
  <c r="N10" i="8"/>
  <c r="P10" i="8" s="1"/>
  <c r="X10" i="8"/>
  <c r="AG10" i="8"/>
  <c r="O10" i="8"/>
  <c r="X9" i="8"/>
  <c r="AG9" i="8"/>
  <c r="O9" i="8"/>
  <c r="AF8" i="8"/>
  <c r="X7" i="8"/>
  <c r="AG6" i="8"/>
  <c r="X6" i="8"/>
  <c r="AG8" i="8"/>
  <c r="O8" i="8"/>
  <c r="X8" i="8"/>
  <c r="R8" i="8"/>
  <c r="Y10" i="8"/>
  <c r="AV21" i="8"/>
  <c r="BA19" i="8"/>
  <c r="P7" i="8" l="1"/>
  <c r="AJ7" i="8" s="1"/>
  <c r="W8" i="8"/>
  <c r="Y8" i="8" s="1"/>
  <c r="AH9" i="8"/>
  <c r="AH10" i="8"/>
  <c r="AM10" i="8"/>
  <c r="AJ10" i="8"/>
  <c r="AL10" i="8"/>
  <c r="AK10" i="8"/>
  <c r="G12" i="9" s="1"/>
  <c r="W10" i="8"/>
  <c r="H12" i="9"/>
  <c r="W9" i="8"/>
  <c r="Y9" i="8" s="1"/>
  <c r="N9" i="8"/>
  <c r="P9" i="8" s="1"/>
  <c r="AH7" i="8"/>
  <c r="AH8" i="8"/>
  <c r="N6" i="8"/>
  <c r="P6" i="8" s="1"/>
  <c r="W7" i="8"/>
  <c r="Y7" i="8" s="1"/>
  <c r="N8" i="8"/>
  <c r="P8" i="8" s="1"/>
  <c r="AV22" i="8"/>
  <c r="BA20" i="8"/>
  <c r="AK7" i="8" l="1"/>
  <c r="G9" i="9" s="1"/>
  <c r="AM7" i="8"/>
  <c r="AL7" i="8"/>
  <c r="AL8" i="8"/>
  <c r="AM8" i="8"/>
  <c r="AK8" i="8"/>
  <c r="G10" i="9" s="1"/>
  <c r="AJ8" i="8"/>
  <c r="AM9" i="8"/>
  <c r="H11" i="9" s="1"/>
  <c r="AJ9" i="8"/>
  <c r="AK9" i="8"/>
  <c r="G11" i="9" s="1"/>
  <c r="AL9" i="8"/>
  <c r="H10" i="9"/>
  <c r="C19" i="9" s="1"/>
  <c r="H9" i="9"/>
  <c r="AV23" i="8"/>
  <c r="BA21" i="8"/>
  <c r="AV24" i="8" l="1"/>
  <c r="BA22" i="8"/>
  <c r="AV25" i="8" l="1"/>
  <c r="BA23" i="8"/>
  <c r="AV26" i="8" l="1"/>
  <c r="BA24" i="8"/>
  <c r="BA25" i="8" l="1"/>
  <c r="AV28" i="8" l="1"/>
  <c r="BA26" i="8"/>
  <c r="AV29" i="8" l="1"/>
  <c r="AV30" i="8" l="1"/>
  <c r="BA28" i="8"/>
  <c r="AV31" i="8" l="1"/>
  <c r="BA29" i="8"/>
  <c r="AV32" i="8" l="1"/>
  <c r="BA30" i="8"/>
  <c r="AV33" i="8" l="1"/>
  <c r="BA31" i="8"/>
  <c r="AV34" i="8" l="1"/>
  <c r="BA32" i="8"/>
  <c r="AV35" i="8" l="1"/>
  <c r="BA33" i="8"/>
  <c r="AV36" i="8" l="1"/>
  <c r="BA34" i="8"/>
  <c r="AV37" i="8" l="1"/>
  <c r="BA35" i="8"/>
  <c r="AV38" i="8" l="1"/>
  <c r="BA36" i="8"/>
  <c r="AV39" i="8" l="1"/>
  <c r="BA37" i="8"/>
  <c r="AV40" i="8" l="1"/>
  <c r="BA38" i="8"/>
  <c r="AV41" i="8" l="1"/>
  <c r="BA39" i="8"/>
  <c r="AV42" i="8" l="1"/>
  <c r="BA40" i="8"/>
  <c r="AV43" i="8" l="1"/>
  <c r="BA41" i="8"/>
  <c r="AV44" i="8" l="1"/>
  <c r="BA42" i="8"/>
  <c r="AV45" i="8" l="1"/>
  <c r="BA43" i="8"/>
  <c r="AV46" i="8" l="1"/>
  <c r="BA44" i="8"/>
  <c r="AV47" i="8" l="1"/>
  <c r="BA45" i="8"/>
  <c r="AV48" i="8" l="1"/>
  <c r="BA46" i="8"/>
  <c r="AV49" i="8" l="1"/>
  <c r="BA47" i="8"/>
  <c r="AV50" i="8" l="1"/>
  <c r="BA48" i="8"/>
  <c r="AV51" i="8" l="1"/>
  <c r="BA49" i="8"/>
  <c r="AV52" i="8" l="1"/>
  <c r="BA50" i="8"/>
  <c r="AV53" i="8" l="1"/>
  <c r="BA51" i="8"/>
  <c r="AV54" i="8" l="1"/>
  <c r="BA52" i="8"/>
  <c r="AV55" i="8" l="1"/>
  <c r="BA53" i="8"/>
  <c r="AV56" i="8" l="1"/>
  <c r="BA54" i="8"/>
  <c r="AV57" i="8" l="1"/>
  <c r="BA55" i="8"/>
  <c r="AV58" i="8" l="1"/>
  <c r="BA56" i="8"/>
  <c r="AV59" i="8" l="1"/>
  <c r="BA57" i="8"/>
  <c r="AV60" i="8" l="1"/>
  <c r="BA58" i="8"/>
  <c r="AV61" i="8" l="1"/>
  <c r="BA59" i="8"/>
  <c r="AV62" i="8" l="1"/>
  <c r="BA60" i="8"/>
  <c r="AV63" i="8" l="1"/>
  <c r="BA61" i="8"/>
  <c r="AV64" i="8" l="1"/>
  <c r="BA62" i="8"/>
  <c r="AV65" i="8" l="1"/>
  <c r="T8" i="8" s="1"/>
  <c r="BA63" i="8"/>
  <c r="AV66" i="8" l="1"/>
  <c r="BA64" i="8"/>
  <c r="AV67" i="8" l="1"/>
  <c r="BA65" i="8"/>
  <c r="AC8" i="8" s="1"/>
  <c r="AV68" i="8" l="1"/>
  <c r="BA66" i="8"/>
  <c r="AV69" i="8" l="1"/>
  <c r="BA67" i="8"/>
  <c r="AV70" i="8" l="1"/>
  <c r="BA68" i="8"/>
  <c r="AV71" i="8" l="1"/>
  <c r="BA69" i="8"/>
  <c r="AV72" i="8" l="1"/>
  <c r="BA70" i="8"/>
  <c r="AV73" i="8" l="1"/>
  <c r="BA71" i="8"/>
  <c r="AV74" i="8" l="1"/>
  <c r="BA72" i="8"/>
  <c r="AV75" i="8" l="1"/>
  <c r="BA73" i="8"/>
  <c r="AV76" i="8" l="1"/>
  <c r="BA74" i="8"/>
  <c r="AV77" i="8" l="1"/>
  <c r="BA75" i="8"/>
  <c r="AV78" i="8" l="1"/>
  <c r="BA76" i="8"/>
  <c r="AV79" i="8" l="1"/>
  <c r="BA77" i="8"/>
  <c r="AV80" i="8" l="1"/>
  <c r="BA78" i="8"/>
  <c r="AV81" i="8" l="1"/>
  <c r="BA79" i="8"/>
  <c r="AV82" i="8" l="1"/>
  <c r="BA80" i="8"/>
  <c r="AV83" i="8" l="1"/>
  <c r="BA81" i="8"/>
  <c r="AV84" i="8" l="1"/>
  <c r="BA82" i="8"/>
  <c r="AV85" i="8" l="1"/>
  <c r="BA83" i="8"/>
  <c r="AV86" i="8" l="1"/>
  <c r="BA84" i="8"/>
  <c r="AV87" i="8" l="1"/>
  <c r="BA85" i="8"/>
  <c r="AV88" i="8" l="1"/>
  <c r="BA86" i="8"/>
  <c r="AV89" i="8" l="1"/>
  <c r="BA87" i="8"/>
  <c r="AV90" i="8" l="1"/>
  <c r="BA88" i="8"/>
  <c r="AV91" i="8" l="1"/>
  <c r="BA89" i="8"/>
  <c r="AV92" i="8" l="1"/>
  <c r="BA90" i="8"/>
  <c r="AV93" i="8" l="1"/>
  <c r="BA91" i="8"/>
  <c r="AV94" i="8" l="1"/>
  <c r="BA92" i="8"/>
  <c r="AV95" i="8" l="1"/>
  <c r="BA93" i="8"/>
  <c r="AV96" i="8" l="1"/>
  <c r="BA94" i="8"/>
  <c r="AV97" i="8" l="1"/>
  <c r="BA95" i="8"/>
  <c r="AV98" i="8" l="1"/>
  <c r="BA96" i="8"/>
  <c r="AV99" i="8" l="1"/>
  <c r="BA97" i="8"/>
  <c r="AV100" i="8" l="1"/>
  <c r="BA98" i="8"/>
  <c r="AV101" i="8" l="1"/>
  <c r="BA99" i="8"/>
  <c r="AV102" i="8" l="1"/>
  <c r="BA100" i="8"/>
  <c r="AV103" i="8" l="1"/>
  <c r="BA101" i="8"/>
  <c r="AV104" i="8" l="1"/>
  <c r="BA102" i="8"/>
  <c r="AV105" i="8" l="1"/>
  <c r="BA103" i="8"/>
  <c r="AV106" i="8" l="1"/>
  <c r="BA104" i="8"/>
  <c r="AV107" i="8" l="1"/>
  <c r="BA105" i="8"/>
  <c r="AV108" i="8" l="1"/>
  <c r="BA106" i="8"/>
  <c r="AV109" i="8" l="1"/>
  <c r="BA107" i="8"/>
  <c r="AV110" i="8" l="1"/>
  <c r="BA108" i="8"/>
  <c r="AV111" i="8" l="1"/>
  <c r="BA109" i="8"/>
  <c r="AV112" i="8" l="1"/>
  <c r="BA110" i="8"/>
  <c r="AV113" i="8" l="1"/>
  <c r="BA111" i="8"/>
  <c r="AV114" i="8" l="1"/>
  <c r="BA112" i="8"/>
  <c r="AV115" i="8" l="1"/>
  <c r="BA113" i="8"/>
  <c r="AV116" i="8" l="1"/>
  <c r="BA114" i="8"/>
  <c r="AV117" i="8" l="1"/>
  <c r="BA115" i="8"/>
  <c r="AV118" i="8" l="1"/>
  <c r="BA116" i="8"/>
  <c r="AV119" i="8" l="1"/>
  <c r="BA117" i="8"/>
  <c r="AV120" i="8" l="1"/>
  <c r="BA118" i="8"/>
  <c r="AV121" i="8" l="1"/>
  <c r="BA119" i="8"/>
  <c r="AV122" i="8" l="1"/>
  <c r="BA120" i="8"/>
  <c r="AV123" i="8" l="1"/>
  <c r="BA121" i="8"/>
  <c r="AV124" i="8" l="1"/>
  <c r="BA122" i="8"/>
  <c r="AV125" i="8" l="1"/>
  <c r="BA123" i="8"/>
  <c r="AV126" i="8" l="1"/>
  <c r="BA124" i="8"/>
  <c r="AV127" i="8" l="1"/>
  <c r="BA125" i="8"/>
  <c r="AV128" i="8" l="1"/>
  <c r="BA126" i="8"/>
  <c r="AV129" i="8" l="1"/>
  <c r="BA127" i="8"/>
  <c r="AV130" i="8" l="1"/>
  <c r="BA128" i="8"/>
  <c r="AV131" i="8" l="1"/>
  <c r="BA129" i="8"/>
  <c r="AV132" i="8" l="1"/>
  <c r="BA130" i="8"/>
  <c r="AV133" i="8" l="1"/>
  <c r="BA131" i="8"/>
  <c r="AV134" i="8" l="1"/>
  <c r="T7" i="8" s="1"/>
  <c r="BA132" i="8"/>
  <c r="AV135" i="8" l="1"/>
  <c r="BA133" i="8"/>
  <c r="AV136" i="8" l="1"/>
  <c r="BA134" i="8"/>
  <c r="AC7" i="8" s="1"/>
  <c r="AV137" i="8" l="1"/>
  <c r="BA135" i="8"/>
  <c r="AV138" i="8" l="1"/>
  <c r="BA136" i="8"/>
  <c r="AV139" i="8" l="1"/>
  <c r="BA137" i="8"/>
  <c r="AV140" i="8" l="1"/>
  <c r="BA138" i="8"/>
  <c r="AV141" i="8" l="1"/>
  <c r="BA139" i="8"/>
  <c r="AV142" i="8" l="1"/>
  <c r="BA140" i="8"/>
  <c r="AV143" i="8" l="1"/>
  <c r="BA141" i="8"/>
  <c r="AV144" i="8" l="1"/>
  <c r="BA142" i="8"/>
  <c r="AV145" i="8" l="1"/>
  <c r="BA143" i="8"/>
  <c r="AV146" i="8" l="1"/>
  <c r="BA144" i="8"/>
  <c r="AV147" i="8" l="1"/>
  <c r="BA145" i="8"/>
  <c r="AV148" i="8" l="1"/>
  <c r="BA146" i="8"/>
  <c r="AV149" i="8" l="1"/>
  <c r="BA147" i="8"/>
  <c r="AV150" i="8" l="1"/>
  <c r="T6" i="8" s="1"/>
  <c r="BA148" i="8"/>
  <c r="AV151" i="8" l="1"/>
  <c r="BA149" i="8"/>
  <c r="AV152" i="8" l="1"/>
  <c r="BA150" i="8"/>
  <c r="AC6" i="8" s="1"/>
  <c r="AV153" i="8" l="1"/>
  <c r="BA151" i="8"/>
  <c r="AV154" i="8" l="1"/>
  <c r="BA152" i="8"/>
  <c r="AV155" i="8" l="1"/>
  <c r="BA153" i="8"/>
  <c r="AV156" i="8" l="1"/>
  <c r="BA154" i="8"/>
  <c r="AV157" i="8" l="1"/>
  <c r="BA155" i="8"/>
  <c r="AV158" i="8" l="1"/>
  <c r="BA156" i="8"/>
  <c r="AV159" i="8" l="1"/>
  <c r="BA157" i="8"/>
  <c r="AV160" i="8" l="1"/>
  <c r="BA158" i="8"/>
  <c r="AV161" i="8" l="1"/>
  <c r="BA159" i="8"/>
  <c r="AV162" i="8" l="1"/>
  <c r="BA160" i="8"/>
  <c r="AV163" i="8" l="1"/>
  <c r="BA161" i="8"/>
  <c r="AV164" i="8" l="1"/>
  <c r="BA162" i="8"/>
  <c r="AV165" i="8" l="1"/>
  <c r="BA163" i="8"/>
  <c r="AV166" i="8" l="1"/>
  <c r="BA164" i="8"/>
  <c r="AV167" i="8" l="1"/>
  <c r="BA165" i="8"/>
  <c r="AV168" i="8" l="1"/>
  <c r="BA166" i="8"/>
  <c r="AV169" i="8" l="1"/>
  <c r="BA167" i="8"/>
  <c r="AV170" i="8" l="1"/>
  <c r="BA168" i="8"/>
  <c r="AV171" i="8" l="1"/>
  <c r="BA169" i="8"/>
  <c r="AV172" i="8" l="1"/>
  <c r="BA170" i="8"/>
  <c r="AV173" i="8" l="1"/>
  <c r="BA171" i="8"/>
  <c r="AV174" i="8" l="1"/>
  <c r="BA172" i="8"/>
  <c r="AV175" i="8" l="1"/>
  <c r="BA173" i="8"/>
  <c r="AV176" i="8" l="1"/>
  <c r="BA174" i="8"/>
  <c r="AV177" i="8" l="1"/>
  <c r="BA175" i="8"/>
  <c r="AV178" i="8" l="1"/>
  <c r="BA176" i="8"/>
  <c r="AV179" i="8" l="1"/>
  <c r="BA177" i="8"/>
  <c r="AV180" i="8" l="1"/>
  <c r="BA178" i="8"/>
  <c r="AV181" i="8" l="1"/>
  <c r="BA179" i="8"/>
  <c r="AV182" i="8" l="1"/>
  <c r="BA180" i="8"/>
  <c r="AV183" i="8" l="1"/>
  <c r="BA181" i="8"/>
  <c r="AV184" i="8" l="1"/>
  <c r="BA182" i="8"/>
  <c r="AV185" i="8" l="1"/>
  <c r="BA183" i="8"/>
  <c r="AV186" i="8" l="1"/>
  <c r="BA184" i="8"/>
  <c r="AV187" i="8" l="1"/>
  <c r="BA185" i="8"/>
  <c r="AV188" i="8" l="1"/>
  <c r="BA186" i="8"/>
  <c r="AV189" i="8" l="1"/>
  <c r="BA187" i="8"/>
  <c r="AV190" i="8" l="1"/>
  <c r="BA188" i="8"/>
  <c r="AV191" i="8" l="1"/>
  <c r="BA189" i="8"/>
  <c r="AV192" i="8" l="1"/>
  <c r="BA190" i="8"/>
  <c r="AV193" i="8" l="1"/>
  <c r="BA191" i="8"/>
  <c r="AV194" i="8" l="1"/>
  <c r="BA192" i="8"/>
  <c r="AV195" i="8" l="1"/>
  <c r="BA193" i="8"/>
  <c r="AV196" i="8" l="1"/>
  <c r="BA194" i="8"/>
  <c r="AV197" i="8" l="1"/>
  <c r="BA195" i="8"/>
  <c r="AV198" i="8" l="1"/>
  <c r="BA196" i="8"/>
  <c r="AV199" i="8" l="1"/>
  <c r="BA197" i="8"/>
  <c r="AV200" i="8" l="1"/>
  <c r="BA198" i="8"/>
  <c r="AV201" i="8" l="1"/>
  <c r="BA199" i="8"/>
  <c r="AV202" i="8" l="1"/>
  <c r="BA200" i="8"/>
  <c r="AV203" i="8" l="1"/>
  <c r="BA201" i="8"/>
  <c r="AV204" i="8" l="1"/>
  <c r="BA202" i="8"/>
  <c r="AV205" i="8" l="1"/>
  <c r="BA203" i="8"/>
  <c r="AV206" i="8" l="1"/>
  <c r="BA204" i="8"/>
  <c r="AV207" i="8" l="1"/>
  <c r="BA205" i="8"/>
  <c r="AV208" i="8" l="1"/>
  <c r="BA206" i="8"/>
  <c r="AV209" i="8" l="1"/>
  <c r="BA207" i="8"/>
  <c r="AV210" i="8" l="1"/>
  <c r="BA208" i="8"/>
  <c r="AV211" i="8" l="1"/>
  <c r="BA209" i="8"/>
  <c r="AV212" i="8" l="1"/>
  <c r="BA210" i="8"/>
  <c r="AV213" i="8" l="1"/>
  <c r="BA211" i="8"/>
  <c r="AV214" i="8" l="1"/>
  <c r="BA212" i="8"/>
  <c r="AV215" i="8" l="1"/>
  <c r="BA213" i="8"/>
  <c r="AV216" i="8" l="1"/>
  <c r="BA214" i="8"/>
  <c r="AV217" i="8" l="1"/>
  <c r="BA215" i="8"/>
  <c r="AV218" i="8" l="1"/>
  <c r="BA216" i="8"/>
  <c r="AV219" i="8" l="1"/>
  <c r="BA217" i="8"/>
  <c r="AV220" i="8" l="1"/>
  <c r="BA218" i="8"/>
  <c r="AV221" i="8" l="1"/>
  <c r="BA219" i="8"/>
  <c r="AV222" i="8" l="1"/>
  <c r="BA220" i="8"/>
  <c r="AV223" i="8" l="1"/>
  <c r="BA221" i="8"/>
  <c r="AV224" i="8" l="1"/>
  <c r="BA222" i="8"/>
  <c r="AV225" i="8" l="1"/>
  <c r="BA223" i="8"/>
  <c r="AV226" i="8" l="1"/>
  <c r="BA224" i="8"/>
  <c r="AV227" i="8" l="1"/>
  <c r="BA225" i="8"/>
  <c r="AV228" i="8" l="1"/>
  <c r="BA226" i="8"/>
  <c r="AV229" i="8" l="1"/>
  <c r="BA227" i="8"/>
  <c r="AV230" i="8" l="1"/>
  <c r="BA228" i="8"/>
  <c r="AV231" i="8" l="1"/>
  <c r="BA229" i="8"/>
  <c r="AV232" i="8" l="1"/>
  <c r="BA230" i="8"/>
  <c r="AV233" i="8" l="1"/>
  <c r="BA231" i="8"/>
  <c r="AV234" i="8" l="1"/>
  <c r="BA232" i="8"/>
  <c r="AV235" i="8" l="1"/>
  <c r="BA233" i="8"/>
  <c r="AV236" i="8" l="1"/>
  <c r="BA234" i="8"/>
  <c r="AV237" i="8" l="1"/>
  <c r="BA235" i="8"/>
  <c r="AV238" i="8" l="1"/>
  <c r="BA236" i="8"/>
  <c r="AV239" i="8" l="1"/>
  <c r="BA237" i="8"/>
  <c r="AV240" i="8" l="1"/>
  <c r="BA238" i="8"/>
  <c r="AV241" i="8" l="1"/>
  <c r="BA239" i="8"/>
  <c r="AV242" i="8" l="1"/>
  <c r="BA240" i="8"/>
  <c r="AV243" i="8" l="1"/>
  <c r="BA241" i="8"/>
  <c r="AV244" i="8" l="1"/>
  <c r="BA242" i="8"/>
  <c r="AV245" i="8" l="1"/>
  <c r="BA243" i="8"/>
  <c r="AV246" i="8" l="1"/>
  <c r="BA244" i="8"/>
  <c r="BA245" i="8" l="1"/>
  <c r="BA246" i="8" l="1"/>
  <c r="AV285" i="8" l="1"/>
  <c r="AV286" i="8" l="1"/>
  <c r="AV287" i="8" l="1"/>
  <c r="BA285" i="8"/>
  <c r="AV288" i="8" l="1"/>
  <c r="BA286" i="8"/>
  <c r="AV289" i="8" l="1"/>
  <c r="BA287" i="8"/>
  <c r="AV290" i="8" l="1"/>
  <c r="BA288" i="8"/>
  <c r="AV291" i="8" l="1"/>
  <c r="BA289" i="8"/>
  <c r="AV292" i="8" l="1"/>
  <c r="BA290" i="8"/>
  <c r="AV293" i="8" l="1"/>
  <c r="BA291" i="8"/>
  <c r="AV294" i="8" l="1"/>
  <c r="BA292" i="8"/>
  <c r="AV295" i="8" l="1"/>
  <c r="BA293" i="8"/>
  <c r="AV296" i="8" l="1"/>
  <c r="BA294" i="8"/>
  <c r="AV297" i="8" l="1"/>
  <c r="BA295" i="8"/>
  <c r="AV298" i="8" l="1"/>
  <c r="BA296" i="8"/>
  <c r="AV299" i="8" l="1"/>
  <c r="BA297" i="8"/>
  <c r="AV300" i="8" l="1"/>
  <c r="BA298" i="8"/>
  <c r="AV301" i="8" l="1"/>
  <c r="BA299" i="8"/>
  <c r="AV302" i="8" l="1"/>
  <c r="BA300" i="8"/>
  <c r="AV303" i="8" l="1"/>
  <c r="BA301" i="8"/>
  <c r="AV304" i="8" l="1"/>
  <c r="BA302" i="8"/>
  <c r="AV305" i="8" l="1"/>
  <c r="BA303" i="8"/>
  <c r="AV306" i="8" l="1"/>
  <c r="BA304" i="8"/>
  <c r="AV307" i="8" l="1"/>
  <c r="BA305" i="8"/>
  <c r="AV308" i="8" l="1"/>
  <c r="BA306" i="8"/>
  <c r="AV309" i="8" l="1"/>
  <c r="BA307" i="8"/>
  <c r="AV310" i="8" l="1"/>
  <c r="BA308" i="8"/>
  <c r="AV311" i="8" l="1"/>
  <c r="BA309" i="8"/>
  <c r="AV312" i="8" l="1"/>
  <c r="BA310" i="8"/>
  <c r="AV313" i="8" l="1"/>
  <c r="BA311" i="8"/>
  <c r="AV314" i="8" l="1"/>
  <c r="BA312" i="8"/>
  <c r="AV315" i="8" l="1"/>
  <c r="BA313" i="8"/>
  <c r="AV316" i="8" l="1"/>
  <c r="BA314" i="8"/>
  <c r="AV317" i="8" l="1"/>
  <c r="BA315" i="8"/>
  <c r="AV318" i="8" l="1"/>
  <c r="BA316" i="8"/>
  <c r="AV319" i="8" l="1"/>
  <c r="BA317" i="8"/>
  <c r="AV320" i="8" l="1"/>
  <c r="BA318" i="8"/>
  <c r="AV321" i="8" l="1"/>
  <c r="BA319" i="8"/>
  <c r="AV322" i="8" l="1"/>
  <c r="BA320" i="8"/>
  <c r="AV323" i="8" l="1"/>
  <c r="BA321" i="8"/>
  <c r="AV324" i="8" l="1"/>
  <c r="BA322" i="8"/>
  <c r="AV325" i="8" l="1"/>
  <c r="BA323" i="8"/>
  <c r="AV326" i="8" l="1"/>
  <c r="BA324" i="8"/>
  <c r="AV327" i="8" l="1"/>
  <c r="BA325" i="8"/>
  <c r="AV328" i="8" l="1"/>
  <c r="BA326" i="8"/>
  <c r="AV329" i="8" l="1"/>
  <c r="BA327" i="8"/>
  <c r="AV330" i="8" l="1"/>
  <c r="BA328" i="8"/>
  <c r="AV331" i="8" l="1"/>
  <c r="BA329" i="8"/>
  <c r="AV332" i="8" l="1"/>
  <c r="BA330" i="8"/>
  <c r="AV333" i="8" l="1"/>
  <c r="BA331" i="8"/>
  <c r="AV334" i="8" l="1"/>
  <c r="BA332" i="8"/>
  <c r="AV335" i="8" l="1"/>
  <c r="BA333" i="8"/>
  <c r="AV336" i="8" l="1"/>
  <c r="BA334" i="8"/>
  <c r="AV337" i="8" l="1"/>
  <c r="BA335" i="8"/>
  <c r="AV338" i="8" l="1"/>
  <c r="BA336" i="8"/>
  <c r="AV339" i="8" l="1"/>
  <c r="BA337" i="8"/>
  <c r="AV340" i="8" l="1"/>
  <c r="BA338" i="8"/>
  <c r="AV341" i="8" l="1"/>
  <c r="BA339" i="8"/>
  <c r="AV342" i="8" l="1"/>
  <c r="BA340" i="8"/>
  <c r="AV343" i="8" l="1"/>
  <c r="BA341" i="8"/>
  <c r="AV344" i="8" l="1"/>
  <c r="BA342" i="8"/>
  <c r="AV345" i="8" l="1"/>
  <c r="BA343" i="8"/>
  <c r="AV346" i="8" l="1"/>
  <c r="BA344" i="8"/>
  <c r="AV347" i="8" l="1"/>
  <c r="BA345" i="8"/>
  <c r="AV348" i="8" l="1"/>
  <c r="BA346" i="8"/>
  <c r="AV349" i="8" l="1"/>
  <c r="BA347" i="8"/>
  <c r="AV350" i="8" l="1"/>
  <c r="BA348" i="8"/>
  <c r="AV351" i="8" l="1"/>
  <c r="BA349" i="8"/>
  <c r="AV352" i="8" l="1"/>
  <c r="BA350" i="8"/>
  <c r="AV353" i="8" l="1"/>
  <c r="BA351" i="8"/>
  <c r="AV354" i="8" l="1"/>
  <c r="BA352" i="8"/>
  <c r="AV355" i="8" l="1"/>
  <c r="BA353" i="8"/>
  <c r="AV356" i="8" l="1"/>
  <c r="BA354" i="8"/>
  <c r="AV357" i="8" l="1"/>
  <c r="BA355" i="8"/>
  <c r="AV358" i="8" l="1"/>
  <c r="BA356" i="8"/>
  <c r="AV359" i="8" l="1"/>
  <c r="BA357" i="8"/>
  <c r="AV360" i="8" l="1"/>
  <c r="BA358" i="8"/>
  <c r="AV361" i="8" l="1"/>
  <c r="BA359" i="8"/>
  <c r="AV362" i="8" l="1"/>
  <c r="BA360" i="8"/>
  <c r="AV363" i="8" l="1"/>
  <c r="BA361" i="8"/>
  <c r="AV364" i="8" l="1"/>
  <c r="BA362" i="8"/>
  <c r="AV365" i="8" l="1"/>
  <c r="BA363" i="8"/>
  <c r="BA364" i="8" l="1"/>
  <c r="BA365" i="8" l="1"/>
  <c r="W6" i="8" l="1"/>
  <c r="Y6" i="8" s="1"/>
  <c r="AF6" i="8" l="1"/>
  <c r="AH6" i="8" s="1"/>
  <c r="AM6" i="8" s="1"/>
  <c r="H8" i="9" s="1"/>
  <c r="AK6" i="8" l="1"/>
  <c r="G8" i="9" s="1"/>
  <c r="AJ6" i="8"/>
  <c r="AL6" i="8"/>
</calcChain>
</file>

<file path=xl/sharedStrings.xml><?xml version="1.0" encoding="utf-8"?>
<sst xmlns="http://schemas.openxmlformats.org/spreadsheetml/2006/main" count="1511" uniqueCount="83">
  <si>
    <t>BOLT CIRCLE</t>
  </si>
  <si>
    <t>PS 300</t>
  </si>
  <si>
    <t>PS 425</t>
  </si>
  <si>
    <t>PS 475</t>
  </si>
  <si>
    <t>PS 500</t>
  </si>
  <si>
    <t>PS 400</t>
  </si>
  <si>
    <t>PIPE OD</t>
  </si>
  <si>
    <t>MODEL</t>
  </si>
  <si>
    <t>PS 325</t>
  </si>
  <si>
    <t>PS 275</t>
  </si>
  <si>
    <t>PS 315</t>
  </si>
  <si>
    <t>PS 200</t>
  </si>
  <si>
    <t>PS 525</t>
  </si>
  <si>
    <t>PS 575</t>
  </si>
  <si>
    <t>PS 600</t>
  </si>
  <si>
    <t>PEN ID</t>
  </si>
  <si>
    <t>CHORD LENGTH</t>
  </si>
  <si>
    <t xml:space="preserve">INPUT  </t>
  </si>
  <si>
    <t>OUTPUT</t>
  </si>
  <si>
    <t>NOT AVAIL</t>
  </si>
  <si>
    <t>NOMINAL DIA</t>
  </si>
  <si>
    <t>STEEL / PVC OD</t>
  </si>
  <si>
    <t>IRON (EXTRA HEAVY) OD</t>
  </si>
  <si>
    <t>IRON (SERVICE WEIGHT) OD</t>
  </si>
  <si>
    <t>ODs</t>
  </si>
  <si>
    <t>STEEL SLEEVE ID</t>
  </si>
  <si>
    <t>ID</t>
  </si>
  <si>
    <t>STEEL/PVC OD</t>
  </si>
  <si>
    <t>INPUT</t>
  </si>
  <si>
    <t>NO. OF LINKS</t>
  </si>
  <si>
    <t>DUCTILE IRON OD</t>
  </si>
  <si>
    <t>Input nominal pipe diameters to output pipe ODs used in sizing.</t>
  </si>
  <si>
    <t>PS 340</t>
  </si>
  <si>
    <t>PS 360</t>
  </si>
  <si>
    <t>Input nominal sleeve diameters to output sleeve IDs.</t>
  </si>
  <si>
    <t>REV</t>
  </si>
  <si>
    <t>DATE</t>
  </si>
  <si>
    <t>COMMENTS</t>
  </si>
  <si>
    <t>3.0</t>
  </si>
  <si>
    <t>Added sizes 410, 340, and 360.  Also changed the round up decimal to .9 from .8.</t>
  </si>
  <si>
    <t>FREE THK</t>
  </si>
  <si>
    <t>EXP THK</t>
  </si>
  <si>
    <t>MODEL INFORMATION</t>
  </si>
  <si>
    <t>CHORD L</t>
  </si>
  <si>
    <t>4.0</t>
  </si>
  <si>
    <t>N/A</t>
  </si>
  <si>
    <t>PIPESEAL SIZING</t>
  </si>
  <si>
    <t>CAST IRON (SERV WT) OD</t>
  </si>
  <si>
    <t>CAST IRON (EX HEAVY) OD</t>
  </si>
  <si>
    <t>HOLE ID</t>
  </si>
  <si>
    <t>PS 410</t>
  </si>
  <si>
    <t>ANLR SPACE</t>
  </si>
  <si>
    <t>RANGE</t>
  </si>
  <si>
    <t>.</t>
  </si>
  <si>
    <t>PRIMARY CHOICE</t>
  </si>
  <si>
    <t>FINAL CHOICE</t>
  </si>
  <si>
    <t>Input the pipe ODs and the penetration hole IDs to output seal models and # of links.</t>
  </si>
  <si>
    <t xml:space="preserve">FLEXICRAFT INDUSTRIES   CHICAGO, IL  312-738-3588    sales@flexicraft.com </t>
  </si>
  <si>
    <t>www.flexicraft.com</t>
  </si>
  <si>
    <t>Changed to maximize added rubber. Added alternate calc for if less than min rqd links. Changed to .9 round up.</t>
  </si>
  <si>
    <t>ALTERNATE 1 CHOICE</t>
  </si>
  <si>
    <t>ALTERNATE 2 CHOICE</t>
  </si>
  <si>
    <t>% RANGE</t>
  </si>
  <si>
    <r>
      <t xml:space="preserve">RAW </t>
    </r>
    <r>
      <rPr>
        <i/>
        <sz val="10"/>
        <rFont val="Arial"/>
        <family val="2"/>
      </rPr>
      <t>#</t>
    </r>
  </si>
  <si>
    <t>#</t>
  </si>
  <si>
    <t>round up &lt;0.90</t>
  </si>
  <si>
    <t>if int raw&lt;10</t>
  </si>
  <si>
    <t>PENETRATION DETAILS</t>
  </si>
  <si>
    <t>CHECK SLEEVE IDs?</t>
  </si>
  <si>
    <t>CHECK PIPE ODs?</t>
  </si>
  <si>
    <t>4D</t>
  </si>
  <si>
    <t>Changed table so that will not recommend model 600 even if gap too large.</t>
  </si>
  <si>
    <t>4E</t>
  </si>
  <si>
    <t>Changed to include a check for when 4 links is first recommended. Must also then pass rule of thumb that annular space must be &lt;1" for pipe diameters &lt;6".</t>
  </si>
  <si>
    <t>5</t>
  </si>
  <si>
    <t>pipe min OD</t>
  </si>
  <si>
    <t>Pipe max OD</t>
  </si>
  <si>
    <t>min # links</t>
  </si>
  <si>
    <t>OD RANGE CHK</t>
  </si>
  <si>
    <t>MIN LINK CHK</t>
  </si>
  <si>
    <t>FINAL CHECK</t>
  </si>
  <si>
    <t>Changed min # of links to follow new information from Linkseal, based on model #. Also a new acceptabillity check based on the same table for min and max Ods for the pipes.</t>
  </si>
  <si>
    <t>Rev.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</si>
</sst>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0.0"/>
  </numFmts>
  <fonts count="42" x14ac:knownFonts="1">
    <font>
      <sz val="10"/>
      <name val="Arial"/>
    </font>
    <font>
      <b/>
      <sz val="10"/>
      <color indexed="17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14"/>
      <name val="Arial"/>
      <family val="2"/>
    </font>
    <font>
      <b/>
      <sz val="12"/>
      <color indexed="61"/>
      <name val="Arial"/>
      <family val="2"/>
    </font>
    <font>
      <b/>
      <i/>
      <sz val="14"/>
      <name val="MS Sans Serif"/>
      <family val="2"/>
    </font>
    <font>
      <sz val="8"/>
      <color indexed="12"/>
      <name val="Arial"/>
      <family val="2"/>
    </font>
    <font>
      <sz val="10"/>
      <color indexed="55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2"/>
      <name val="MS Sans Serif"/>
      <family val="2"/>
    </font>
    <font>
      <b/>
      <sz val="16"/>
      <name val="Verdana"/>
      <family val="2"/>
    </font>
    <font>
      <b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11"/>
      <color indexed="8"/>
      <name val="Arial"/>
      <family val="2"/>
    </font>
    <font>
      <b/>
      <sz val="11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2"/>
      <color rgb="FF0070C0"/>
      <name val="Arial"/>
      <family val="2"/>
    </font>
    <font>
      <b/>
      <sz val="10"/>
      <color rgb="FF7030A0"/>
      <name val="Arial"/>
      <family val="2"/>
    </font>
    <font>
      <sz val="7"/>
      <color rgb="FF0070C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8" tint="-0.499984740745262"/>
      <name val="Arial"/>
      <family val="2"/>
    </font>
    <font>
      <sz val="10"/>
      <color rgb="FF0070C0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i/>
      <sz val="11"/>
      <color theme="4" tint="-0.249977111117893"/>
      <name val="Arial"/>
      <family val="2"/>
    </font>
    <font>
      <b/>
      <i/>
      <sz val="10"/>
      <color theme="4" tint="-0.249977111117893"/>
      <name val="Arial"/>
      <family val="2"/>
    </font>
    <font>
      <b/>
      <i/>
      <sz val="9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16" fillId="3" borderId="0" xfId="0" applyFont="1" applyFill="1" applyAlignment="1">
      <alignment horizontal="center"/>
    </xf>
    <xf numFmtId="0" fontId="25" fillId="3" borderId="4" xfId="0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15" fillId="6" borderId="6" xfId="0" quotePrefix="1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vertical="center"/>
    </xf>
    <xf numFmtId="0" fontId="0" fillId="3" borderId="1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 vertical="center"/>
    </xf>
    <xf numFmtId="0" fontId="15" fillId="3" borderId="0" xfId="0" applyFont="1" applyFill="1"/>
    <xf numFmtId="0" fontId="27" fillId="3" borderId="4" xfId="0" applyFont="1" applyFill="1" applyBorder="1" applyAlignment="1">
      <alignment horizontal="center" vertical="center"/>
    </xf>
    <xf numFmtId="49" fontId="15" fillId="6" borderId="6" xfId="0" quotePrefix="1" applyNumberFormat="1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1" fontId="4" fillId="3" borderId="12" xfId="0" applyNumberFormat="1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vertical="center"/>
    </xf>
    <xf numFmtId="0" fontId="26" fillId="3" borderId="22" xfId="0" applyFont="1" applyFill="1" applyBorder="1" applyAlignment="1">
      <alignment vertical="center"/>
    </xf>
    <xf numFmtId="0" fontId="28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 wrapText="1"/>
    </xf>
    <xf numFmtId="0" fontId="29" fillId="3" borderId="27" xfId="0" applyFont="1" applyFill="1" applyBorder="1" applyAlignment="1">
      <alignment horizontal="center"/>
    </xf>
    <xf numFmtId="0" fontId="30" fillId="3" borderId="27" xfId="0" applyFont="1" applyFill="1" applyBorder="1" applyAlignment="1">
      <alignment horizontal="center"/>
    </xf>
    <xf numFmtId="9" fontId="0" fillId="3" borderId="0" xfId="0" applyNumberFormat="1" applyFill="1"/>
    <xf numFmtId="9" fontId="25" fillId="3" borderId="4" xfId="0" applyNumberFormat="1" applyFont="1" applyFill="1" applyBorder="1" applyAlignment="1">
      <alignment horizontal="center" vertical="center"/>
    </xf>
    <xf numFmtId="0" fontId="31" fillId="3" borderId="0" xfId="0" applyFont="1" applyFill="1" applyAlignment="1">
      <alignment vertical="center"/>
    </xf>
    <xf numFmtId="0" fontId="21" fillId="3" borderId="0" xfId="0" applyFont="1" applyFill="1"/>
    <xf numFmtId="0" fontId="33" fillId="3" borderId="28" xfId="0" applyFont="1" applyFill="1" applyBorder="1" applyAlignment="1">
      <alignment horizontal="center" vertical="center"/>
    </xf>
    <xf numFmtId="0" fontId="33" fillId="3" borderId="29" xfId="0" applyFont="1" applyFill="1" applyBorder="1" applyAlignment="1">
      <alignment horizontal="center" vertical="center"/>
    </xf>
    <xf numFmtId="0" fontId="34" fillId="3" borderId="28" xfId="0" applyFont="1" applyFill="1" applyBorder="1" applyAlignment="1">
      <alignment horizontal="center" vertical="center"/>
    </xf>
    <xf numFmtId="0" fontId="34" fillId="3" borderId="29" xfId="0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0" fillId="6" borderId="0" xfId="0" applyFill="1"/>
    <xf numFmtId="0" fontId="15" fillId="6" borderId="0" xfId="0" applyFont="1" applyFill="1" applyBorder="1" applyAlignment="1">
      <alignment horizontal="center" vertical="center" wrapText="1"/>
    </xf>
    <xf numFmtId="1" fontId="4" fillId="6" borderId="0" xfId="0" applyNumberFormat="1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 wrapText="1"/>
    </xf>
    <xf numFmtId="9" fontId="25" fillId="7" borderId="4" xfId="0" applyNumberFormat="1" applyFont="1" applyFill="1" applyBorder="1" applyAlignment="1">
      <alignment horizontal="center" vertical="center" wrapText="1"/>
    </xf>
    <xf numFmtId="2" fontId="34" fillId="3" borderId="32" xfId="0" applyNumberFormat="1" applyFont="1" applyFill="1" applyBorder="1" applyAlignment="1">
      <alignment horizontal="center" vertical="center"/>
    </xf>
    <xf numFmtId="2" fontId="34" fillId="3" borderId="12" xfId="0" applyNumberFormat="1" applyFont="1" applyFill="1" applyBorder="1" applyAlignment="1">
      <alignment horizontal="center" vertical="center"/>
    </xf>
    <xf numFmtId="2" fontId="34" fillId="3" borderId="33" xfId="0" applyNumberFormat="1" applyFont="1" applyFill="1" applyBorder="1" applyAlignment="1">
      <alignment horizontal="center" vertical="center"/>
    </xf>
    <xf numFmtId="2" fontId="34" fillId="3" borderId="10" xfId="0" applyNumberFormat="1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7" fillId="8" borderId="35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 wrapText="1"/>
    </xf>
    <xf numFmtId="0" fontId="19" fillId="8" borderId="37" xfId="0" applyFont="1" applyFill="1" applyBorder="1" applyAlignment="1">
      <alignment horizontal="center" vertical="center" wrapText="1"/>
    </xf>
    <xf numFmtId="0" fontId="25" fillId="3" borderId="28" xfId="0" applyFont="1" applyFill="1" applyBorder="1" applyAlignment="1" applyProtection="1">
      <alignment horizontal="center" vertical="center"/>
      <protection locked="0"/>
    </xf>
    <xf numFmtId="0" fontId="25" fillId="3" borderId="38" xfId="0" applyFont="1" applyFill="1" applyBorder="1" applyAlignment="1" applyProtection="1">
      <alignment horizontal="center" vertical="center"/>
      <protection locked="0"/>
    </xf>
    <xf numFmtId="0" fontId="25" fillId="3" borderId="39" xfId="0" applyFont="1" applyFill="1" applyBorder="1" applyAlignment="1" applyProtection="1">
      <alignment horizontal="center" vertical="center"/>
      <protection locked="0"/>
    </xf>
    <xf numFmtId="0" fontId="25" fillId="3" borderId="40" xfId="0" applyFont="1" applyFill="1" applyBorder="1" applyAlignment="1" applyProtection="1">
      <alignment horizontal="center" vertical="center"/>
      <protection locked="0"/>
    </xf>
    <xf numFmtId="0" fontId="25" fillId="3" borderId="29" xfId="0" applyFont="1" applyFill="1" applyBorder="1" applyAlignment="1" applyProtection="1">
      <alignment horizontal="center" vertical="center"/>
      <protection locked="0"/>
    </xf>
    <xf numFmtId="0" fontId="25" fillId="3" borderId="41" xfId="0" applyFont="1" applyFill="1" applyBorder="1" applyAlignment="1" applyProtection="1">
      <alignment horizontal="center" vertical="center"/>
      <protection locked="0"/>
    </xf>
    <xf numFmtId="0" fontId="25" fillId="3" borderId="17" xfId="0" applyFont="1" applyFill="1" applyBorder="1" applyAlignment="1" applyProtection="1">
      <alignment horizontal="center" vertical="center" wrapText="1"/>
      <protection locked="0"/>
    </xf>
    <xf numFmtId="0" fontId="25" fillId="3" borderId="19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/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wrapText="1"/>
    </xf>
    <xf numFmtId="0" fontId="3" fillId="3" borderId="0" xfId="0" applyFont="1" applyFill="1" applyBorder="1" applyAlignment="1">
      <alignment vertical="center" wrapText="1"/>
    </xf>
    <xf numFmtId="0" fontId="6" fillId="3" borderId="0" xfId="0" applyFont="1" applyFill="1" applyBorder="1"/>
    <xf numFmtId="0" fontId="17" fillId="3" borderId="0" xfId="0" applyFont="1" applyFill="1" applyBorder="1" applyAlignment="1"/>
    <xf numFmtId="0" fontId="11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9" borderId="0" xfId="0" applyFill="1"/>
    <xf numFmtId="0" fontId="5" fillId="9" borderId="0" xfId="0" applyFont="1" applyFill="1" applyAlignment="1">
      <alignment vertical="center"/>
    </xf>
    <xf numFmtId="0" fontId="0" fillId="9" borderId="0" xfId="0" applyFill="1" applyAlignment="1">
      <alignment wrapText="1"/>
    </xf>
    <xf numFmtId="0" fontId="8" fillId="9" borderId="0" xfId="0" applyFont="1" applyFill="1" applyAlignment="1">
      <alignment horizontal="center" vertical="center" wrapText="1"/>
    </xf>
    <xf numFmtId="0" fontId="8" fillId="9" borderId="0" xfId="0" applyFont="1" applyFill="1" applyAlignment="1">
      <alignment vertical="center" wrapText="1"/>
    </xf>
    <xf numFmtId="0" fontId="0" fillId="9" borderId="0" xfId="0" applyFill="1" applyAlignment="1">
      <alignment vertical="center" wrapText="1"/>
    </xf>
    <xf numFmtId="0" fontId="0" fillId="3" borderId="42" xfId="0" applyFill="1" applyBorder="1"/>
    <xf numFmtId="0" fontId="3" fillId="3" borderId="43" xfId="0" applyFont="1" applyFill="1" applyBorder="1" applyAlignment="1">
      <alignment vertical="center" wrapText="1"/>
    </xf>
    <xf numFmtId="0" fontId="0" fillId="3" borderId="43" xfId="0" applyFill="1" applyBorder="1"/>
    <xf numFmtId="0" fontId="0" fillId="3" borderId="44" xfId="0" applyFill="1" applyBorder="1"/>
    <xf numFmtId="0" fontId="0" fillId="3" borderId="45" xfId="0" applyFill="1" applyBorder="1"/>
    <xf numFmtId="0" fontId="0" fillId="3" borderId="46" xfId="0" applyFill="1" applyBorder="1"/>
    <xf numFmtId="0" fontId="5" fillId="3" borderId="45" xfId="0" applyFont="1" applyFill="1" applyBorder="1" applyAlignment="1">
      <alignment vertical="center"/>
    </xf>
    <xf numFmtId="0" fontId="5" fillId="3" borderId="46" xfId="0" applyFont="1" applyFill="1" applyBorder="1" applyAlignment="1">
      <alignment vertical="center"/>
    </xf>
    <xf numFmtId="0" fontId="0" fillId="3" borderId="45" xfId="0" applyFill="1" applyBorder="1" applyAlignment="1">
      <alignment wrapText="1"/>
    </xf>
    <xf numFmtId="0" fontId="0" fillId="3" borderId="46" xfId="0" applyFill="1" applyBorder="1" applyAlignment="1">
      <alignment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vertical="center" wrapText="1"/>
    </xf>
    <xf numFmtId="0" fontId="8" fillId="3" borderId="46" xfId="0" applyFont="1" applyFill="1" applyBorder="1" applyAlignment="1">
      <alignment vertical="center" wrapText="1"/>
    </xf>
    <xf numFmtId="0" fontId="0" fillId="3" borderId="45" xfId="0" applyFill="1" applyBorder="1" applyAlignment="1">
      <alignment vertical="center" wrapText="1"/>
    </xf>
    <xf numFmtId="0" fontId="0" fillId="3" borderId="46" xfId="0" applyFill="1" applyBorder="1" applyAlignment="1">
      <alignment vertical="center" wrapText="1"/>
    </xf>
    <xf numFmtId="0" fontId="0" fillId="3" borderId="47" xfId="0" applyFill="1" applyBorder="1"/>
    <xf numFmtId="0" fontId="0" fillId="3" borderId="48" xfId="0" applyFill="1" applyBorder="1"/>
    <xf numFmtId="0" fontId="0" fillId="3" borderId="49" xfId="0" applyFill="1" applyBorder="1"/>
    <xf numFmtId="0" fontId="13" fillId="9" borderId="0" xfId="0" applyFont="1" applyFill="1" applyBorder="1" applyAlignment="1">
      <alignment horizontal="center" vertical="center"/>
    </xf>
    <xf numFmtId="0" fontId="15" fillId="10" borderId="52" xfId="0" applyFont="1" applyFill="1" applyBorder="1" applyAlignment="1">
      <alignment horizontal="center" vertical="center" wrapText="1"/>
    </xf>
    <xf numFmtId="0" fontId="15" fillId="10" borderId="53" xfId="0" applyFont="1" applyFill="1" applyBorder="1" applyAlignment="1">
      <alignment horizontal="center" vertical="center" wrapText="1"/>
    </xf>
    <xf numFmtId="0" fontId="20" fillId="10" borderId="55" xfId="0" applyFont="1" applyFill="1" applyBorder="1" applyAlignment="1">
      <alignment horizontal="center" vertical="center" wrapText="1"/>
    </xf>
    <xf numFmtId="0" fontId="20" fillId="10" borderId="57" xfId="0" applyFont="1" applyFill="1" applyBorder="1" applyAlignment="1">
      <alignment horizontal="center" vertical="center" wrapText="1"/>
    </xf>
    <xf numFmtId="0" fontId="20" fillId="10" borderId="58" xfId="0" applyFont="1" applyFill="1" applyBorder="1" applyAlignment="1">
      <alignment horizontal="center" vertical="center" wrapText="1"/>
    </xf>
    <xf numFmtId="0" fontId="20" fillId="10" borderId="53" xfId="0" applyFont="1" applyFill="1" applyBorder="1" applyAlignment="1">
      <alignment horizontal="center" vertical="center" wrapText="1"/>
    </xf>
    <xf numFmtId="0" fontId="0" fillId="9" borderId="0" xfId="0" applyFill="1" applyBorder="1" applyAlignment="1">
      <alignment vertical="center" wrapText="1"/>
    </xf>
    <xf numFmtId="0" fontId="37" fillId="8" borderId="59" xfId="0" applyFont="1" applyFill="1" applyBorder="1" applyAlignment="1">
      <alignment horizontal="center" vertical="center"/>
    </xf>
    <xf numFmtId="0" fontId="23" fillId="3" borderId="60" xfId="0" applyFont="1" applyFill="1" applyBorder="1" applyAlignment="1">
      <alignment horizontal="center" vertical="center"/>
    </xf>
    <xf numFmtId="0" fontId="23" fillId="3" borderId="51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52" xfId="0" applyFont="1" applyFill="1" applyBorder="1" applyAlignment="1">
      <alignment horizontal="center" vertical="center"/>
    </xf>
    <xf numFmtId="0" fontId="23" fillId="3" borderId="6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6" borderId="6" xfId="0" applyFont="1" applyFill="1" applyBorder="1" applyAlignment="1">
      <alignment vertical="center" wrapText="1"/>
    </xf>
    <xf numFmtId="0" fontId="15" fillId="10" borderId="24" xfId="0" applyFont="1" applyFill="1" applyBorder="1" applyAlignment="1">
      <alignment horizontal="center" vertical="center" wrapText="1"/>
    </xf>
    <xf numFmtId="0" fontId="15" fillId="10" borderId="23" xfId="0" applyFont="1" applyFill="1" applyBorder="1" applyAlignment="1">
      <alignment horizontal="center" vertical="center" wrapText="1"/>
    </xf>
    <xf numFmtId="0" fontId="15" fillId="10" borderId="21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/>
    </xf>
    <xf numFmtId="9" fontId="4" fillId="3" borderId="8" xfId="0" applyNumberFormat="1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/>
    </xf>
    <xf numFmtId="0" fontId="40" fillId="10" borderId="54" xfId="0" applyFont="1" applyFill="1" applyBorder="1" applyAlignment="1">
      <alignment horizontal="center" vertical="center"/>
    </xf>
    <xf numFmtId="0" fontId="7" fillId="3" borderId="0" xfId="0" applyFont="1" applyFill="1"/>
    <xf numFmtId="0" fontId="28" fillId="3" borderId="0" xfId="0" applyFont="1" applyFill="1" applyBorder="1" applyAlignment="1">
      <alignment horizontal="right" vertical="center"/>
    </xf>
    <xf numFmtId="164" fontId="0" fillId="6" borderId="6" xfId="0" applyNumberFormat="1" applyFill="1" applyBorder="1" applyAlignment="1">
      <alignment horizontal="center" vertical="center"/>
    </xf>
    <xf numFmtId="0" fontId="20" fillId="3" borderId="0" xfId="0" applyFont="1" applyFill="1"/>
    <xf numFmtId="9" fontId="0" fillId="3" borderId="0" xfId="0" applyNumberFormat="1" applyFill="1" applyAlignment="1">
      <alignment wrapText="1"/>
    </xf>
    <xf numFmtId="0" fontId="0" fillId="6" borderId="0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20" fillId="6" borderId="0" xfId="0" applyFont="1" applyFill="1" applyBorder="1"/>
    <xf numFmtId="0" fontId="7" fillId="7" borderId="21" xfId="0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/>
    </xf>
    <xf numFmtId="165" fontId="7" fillId="3" borderId="6" xfId="0" applyNumberFormat="1" applyFont="1" applyFill="1" applyBorder="1" applyAlignment="1">
      <alignment horizontal="center" vertical="center"/>
    </xf>
    <xf numFmtId="165" fontId="7" fillId="3" borderId="9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0" fontId="9" fillId="3" borderId="46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36" fillId="8" borderId="59" xfId="0" applyFont="1" applyFill="1" applyBorder="1" applyAlignment="1">
      <alignment horizontal="center" vertical="center"/>
    </xf>
    <xf numFmtId="0" fontId="36" fillId="8" borderId="56" xfId="0" applyFont="1" applyFill="1" applyBorder="1" applyAlignment="1">
      <alignment horizontal="center" vertical="center"/>
    </xf>
    <xf numFmtId="0" fontId="39" fillId="10" borderId="50" xfId="0" applyFont="1" applyFill="1" applyBorder="1" applyAlignment="1">
      <alignment horizontal="center" vertical="center"/>
    </xf>
    <xf numFmtId="0" fontId="39" fillId="10" borderId="5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top"/>
    </xf>
    <xf numFmtId="0" fontId="41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/>
    </xf>
    <xf numFmtId="0" fontId="40" fillId="10" borderId="50" xfId="0" applyFont="1" applyFill="1" applyBorder="1" applyAlignment="1">
      <alignment horizontal="center" vertical="center"/>
    </xf>
    <xf numFmtId="0" fontId="40" fillId="10" borderId="56" xfId="0" applyFont="1" applyFill="1" applyBorder="1" applyAlignment="1">
      <alignment horizontal="center" vertical="center"/>
    </xf>
    <xf numFmtId="0" fontId="40" fillId="10" borderId="51" xfId="0" applyFont="1" applyFill="1" applyBorder="1" applyAlignment="1">
      <alignment horizontal="center" vertical="center"/>
    </xf>
    <xf numFmtId="0" fontId="35" fillId="3" borderId="22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 wrapText="1"/>
    </xf>
    <xf numFmtId="1" fontId="4" fillId="3" borderId="38" xfId="0" applyNumberFormat="1" applyFont="1" applyFill="1" applyBorder="1" applyAlignment="1">
      <alignment horizontal="center" vertical="center"/>
    </xf>
    <xf numFmtId="1" fontId="4" fillId="3" borderId="40" xfId="0" applyNumberFormat="1" applyFont="1" applyFill="1" applyBorder="1" applyAlignment="1">
      <alignment horizontal="center" vertical="center"/>
    </xf>
    <xf numFmtId="1" fontId="4" fillId="3" borderId="41" xfId="0" applyNumberFormat="1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1" fontId="4" fillId="3" borderId="63" xfId="0" applyNumberFormat="1" applyFont="1" applyFill="1" applyBorder="1" applyAlignment="1">
      <alignment horizontal="center" vertical="center"/>
    </xf>
    <xf numFmtId="1" fontId="4" fillId="3" borderId="64" xfId="0" applyNumberFormat="1" applyFont="1" applyFill="1" applyBorder="1" applyAlignment="1">
      <alignment horizontal="center" vertical="center"/>
    </xf>
    <xf numFmtId="0" fontId="15" fillId="11" borderId="24" xfId="0" applyFont="1" applyFill="1" applyBorder="1" applyAlignment="1">
      <alignment horizontal="center" vertical="center" wrapText="1"/>
    </xf>
    <xf numFmtId="0" fontId="15" fillId="11" borderId="23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33" fillId="3" borderId="39" xfId="0" applyFont="1" applyFill="1" applyBorder="1" applyAlignment="1">
      <alignment horizontal="center" vertical="center"/>
    </xf>
    <xf numFmtId="1" fontId="4" fillId="3" borderId="59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7" borderId="62" xfId="0" applyFont="1" applyFill="1" applyBorder="1" applyAlignment="1">
      <alignment horizontal="center"/>
    </xf>
    <xf numFmtId="0" fontId="0" fillId="3" borderId="65" xfId="0" applyFill="1" applyBorder="1" applyAlignment="1">
      <alignment horizontal="center"/>
    </xf>
    <xf numFmtId="0" fontId="0" fillId="3" borderId="66" xfId="0" applyFill="1" applyBorder="1" applyAlignment="1">
      <alignment horizontal="center"/>
    </xf>
    <xf numFmtId="0" fontId="7" fillId="7" borderId="2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2" fontId="7" fillId="3" borderId="28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34</xdr:row>
      <xdr:rowOff>0</xdr:rowOff>
    </xdr:from>
    <xdr:to>
      <xdr:col>9</xdr:col>
      <xdr:colOff>619125</xdr:colOff>
      <xdr:row>34</xdr:row>
      <xdr:rowOff>314325</xdr:rowOff>
    </xdr:to>
    <xdr:pic>
      <xdr:nvPicPr>
        <xdr:cNvPr id="5371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7162800"/>
          <a:ext cx="14001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1</xdr:row>
      <xdr:rowOff>161925</xdr:rowOff>
    </xdr:from>
    <xdr:to>
      <xdr:col>6</xdr:col>
      <xdr:colOff>314325</xdr:colOff>
      <xdr:row>2</xdr:row>
      <xdr:rowOff>371475</xdr:rowOff>
    </xdr:to>
    <xdr:pic>
      <xdr:nvPicPr>
        <xdr:cNvPr id="5372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57175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tabSelected="1" workbookViewId="0">
      <selection activeCell="E8" sqref="E8"/>
    </sheetView>
  </sheetViews>
  <sheetFormatPr defaultRowHeight="12.75" x14ac:dyDescent="0.2"/>
  <cols>
    <col min="1" max="1" width="1.85546875" style="4" customWidth="1"/>
    <col min="2" max="2" width="1.7109375" style="4" customWidth="1"/>
    <col min="3" max="10" width="9.7109375" style="4" customWidth="1"/>
    <col min="11" max="11" width="0.85546875" style="4" customWidth="1"/>
    <col min="12" max="12" width="1.140625" style="4" customWidth="1"/>
    <col min="13" max="13" width="1.85546875" style="4" customWidth="1"/>
    <col min="14" max="21" width="9.140625" style="4"/>
    <col min="22" max="22" width="1.140625" style="4" customWidth="1"/>
    <col min="23" max="26" width="6.28515625" style="4" customWidth="1"/>
    <col min="27" max="27" width="0.7109375" style="4" customWidth="1"/>
    <col min="28" max="16384" width="9.140625" style="4"/>
  </cols>
  <sheetData>
    <row r="1" spans="1:45" ht="7.5" customHeight="1" thickBot="1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</row>
    <row r="2" spans="1:45" ht="31.5" customHeight="1" x14ac:dyDescent="0.2">
      <c r="A2" s="112"/>
      <c r="B2" s="118"/>
      <c r="C2" s="119"/>
      <c r="D2" s="120"/>
      <c r="E2" s="120"/>
      <c r="F2" s="120"/>
      <c r="G2" s="120"/>
      <c r="H2" s="120"/>
      <c r="I2" s="120"/>
      <c r="J2" s="120"/>
      <c r="K2" s="120"/>
      <c r="L2" s="121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</row>
    <row r="3" spans="1:45" ht="34.5" customHeight="1" x14ac:dyDescent="0.3">
      <c r="A3" s="112"/>
      <c r="B3" s="122"/>
      <c r="C3" s="100"/>
      <c r="D3" s="100"/>
      <c r="E3" s="100"/>
      <c r="F3" s="100"/>
      <c r="G3" s="100"/>
      <c r="H3" s="179"/>
      <c r="I3" s="179"/>
      <c r="J3" s="179"/>
      <c r="K3" s="179"/>
      <c r="L3" s="180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</row>
    <row r="4" spans="1:45" ht="22.5" customHeight="1" x14ac:dyDescent="0.25">
      <c r="A4" s="112"/>
      <c r="B4" s="122"/>
      <c r="C4" s="100"/>
      <c r="D4" s="100"/>
      <c r="E4" s="181" t="s">
        <v>46</v>
      </c>
      <c r="F4" s="181"/>
      <c r="G4" s="181"/>
      <c r="H4" s="181"/>
      <c r="I4" s="100"/>
      <c r="J4" s="100"/>
      <c r="K4" s="100"/>
      <c r="L4" s="123"/>
      <c r="M4" s="112"/>
      <c r="N4" s="112"/>
      <c r="O4" s="112"/>
      <c r="P4" s="112"/>
      <c r="Q4" s="112"/>
      <c r="R4" s="112"/>
      <c r="S4" s="112"/>
      <c r="T4" s="112"/>
      <c r="U4" s="112"/>
      <c r="V4" s="137">
        <v>1</v>
      </c>
      <c r="W4" s="112"/>
      <c r="X4" s="112"/>
      <c r="Y4" s="112"/>
      <c r="Z4" s="112"/>
      <c r="AA4" s="137">
        <v>0.5</v>
      </c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</row>
    <row r="5" spans="1:45" ht="4.5" customHeight="1" thickBot="1" x14ac:dyDescent="0.3">
      <c r="A5" s="112"/>
      <c r="B5" s="122"/>
      <c r="C5" s="100"/>
      <c r="D5" s="100"/>
      <c r="E5" s="101"/>
      <c r="F5" s="101"/>
      <c r="G5" s="101"/>
      <c r="H5" s="101"/>
      <c r="I5" s="100"/>
      <c r="J5" s="100"/>
      <c r="K5" s="100"/>
      <c r="L5" s="123"/>
      <c r="M5" s="112"/>
      <c r="N5" s="112"/>
      <c r="O5" s="112"/>
      <c r="P5" s="112"/>
      <c r="Q5" s="112"/>
      <c r="R5" s="112"/>
      <c r="S5" s="112"/>
      <c r="T5" s="112"/>
      <c r="U5" s="112"/>
      <c r="V5" s="137">
        <v>1.25</v>
      </c>
      <c r="W5" s="112"/>
      <c r="X5" s="112"/>
      <c r="Y5" s="112"/>
      <c r="Z5" s="112"/>
      <c r="AA5" s="137">
        <v>0.75</v>
      </c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</row>
    <row r="6" spans="1:45" s="8" customFormat="1" ht="21.75" customHeight="1" thickTop="1" x14ac:dyDescent="0.2">
      <c r="A6" s="113"/>
      <c r="B6" s="124"/>
      <c r="C6" s="102"/>
      <c r="D6" s="102"/>
      <c r="E6" s="182" t="s">
        <v>17</v>
      </c>
      <c r="F6" s="183"/>
      <c r="G6" s="184" t="s">
        <v>18</v>
      </c>
      <c r="H6" s="185"/>
      <c r="I6" s="102"/>
      <c r="J6" s="102"/>
      <c r="K6" s="102"/>
      <c r="L6" s="125"/>
      <c r="M6" s="113"/>
      <c r="N6" s="113"/>
      <c r="O6" s="113"/>
      <c r="P6" s="113"/>
      <c r="Q6" s="113"/>
      <c r="R6" s="113"/>
      <c r="S6" s="113"/>
      <c r="T6" s="113"/>
      <c r="U6" s="113"/>
      <c r="V6" s="137">
        <v>1.5</v>
      </c>
      <c r="W6" s="113"/>
      <c r="X6" s="113"/>
      <c r="Y6" s="113"/>
      <c r="Z6" s="113"/>
      <c r="AA6" s="137">
        <v>1</v>
      </c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</row>
    <row r="7" spans="1:45" s="5" customFormat="1" ht="35.25" customHeight="1" thickBot="1" x14ac:dyDescent="0.25">
      <c r="A7" s="114"/>
      <c r="B7" s="126"/>
      <c r="C7" s="103"/>
      <c r="D7" s="103"/>
      <c r="E7" s="89" t="s">
        <v>6</v>
      </c>
      <c r="F7" s="90" t="s">
        <v>49</v>
      </c>
      <c r="G7" s="138" t="s">
        <v>7</v>
      </c>
      <c r="H7" s="139" t="s">
        <v>29</v>
      </c>
      <c r="I7" s="103"/>
      <c r="J7" s="103"/>
      <c r="K7" s="103"/>
      <c r="L7" s="127"/>
      <c r="M7" s="114"/>
      <c r="N7" s="114"/>
      <c r="O7" s="114"/>
      <c r="P7" s="114"/>
      <c r="Q7" s="114"/>
      <c r="R7" s="114"/>
      <c r="S7" s="114"/>
      <c r="T7" s="114"/>
      <c r="U7" s="114"/>
      <c r="V7" s="137">
        <v>2</v>
      </c>
      <c r="W7" s="114"/>
      <c r="X7" s="114"/>
      <c r="Y7" s="114"/>
      <c r="Z7" s="114"/>
      <c r="AA7" s="137">
        <v>2</v>
      </c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</row>
    <row r="8" spans="1:45" ht="18.75" customHeight="1" thickTop="1" x14ac:dyDescent="0.2">
      <c r="A8" s="112"/>
      <c r="B8" s="122"/>
      <c r="C8" s="100"/>
      <c r="D8" s="100"/>
      <c r="E8" s="92">
        <v>4.5</v>
      </c>
      <c r="F8" s="93">
        <v>6.0650000000000004</v>
      </c>
      <c r="G8" s="146" t="str">
        <f>IF('TABLES &amp; DETAILS'!AK6&lt;&gt;"",'TABLES &amp; DETAILS'!AK6,"")</f>
        <v>PS 300</v>
      </c>
      <c r="H8" s="147">
        <f>IF('TABLES &amp; DETAILS'!AM6&lt;&gt;"",'TABLES &amp; DETAILS'!AM6,"")</f>
        <v>10</v>
      </c>
      <c r="I8" s="100"/>
      <c r="J8" s="100"/>
      <c r="K8" s="100"/>
      <c r="L8" s="123"/>
      <c r="M8" s="112"/>
      <c r="N8" s="112"/>
      <c r="O8" s="112"/>
      <c r="P8" s="112"/>
      <c r="Q8" s="112"/>
      <c r="R8" s="112"/>
      <c r="S8" s="112"/>
      <c r="T8" s="112"/>
      <c r="U8" s="112"/>
      <c r="V8" s="137">
        <v>2.5</v>
      </c>
      <c r="W8" s="112"/>
      <c r="X8" s="112"/>
      <c r="Y8" s="112"/>
      <c r="Z8" s="112"/>
      <c r="AA8" s="137">
        <v>2.5</v>
      </c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</row>
    <row r="9" spans="1:45" ht="18.75" customHeight="1" x14ac:dyDescent="0.2">
      <c r="A9" s="112"/>
      <c r="B9" s="122"/>
      <c r="C9" s="100"/>
      <c r="D9" s="100"/>
      <c r="E9" s="94"/>
      <c r="F9" s="95"/>
      <c r="G9" s="148" t="str">
        <f>IF('TABLES &amp; DETAILS'!AK7&lt;&gt;"",'TABLES &amp; DETAILS'!AK7,"")</f>
        <v/>
      </c>
      <c r="H9" s="149" t="str">
        <f>IF('TABLES &amp; DETAILS'!AM7&lt;&gt;"",'TABLES &amp; DETAILS'!AM7,"")</f>
        <v/>
      </c>
      <c r="I9" s="100"/>
      <c r="J9" s="100"/>
      <c r="K9" s="100"/>
      <c r="L9" s="123"/>
      <c r="M9" s="112"/>
      <c r="N9" s="112"/>
      <c r="O9" s="112"/>
      <c r="P9" s="112"/>
      <c r="Q9" s="112"/>
      <c r="R9" s="112"/>
      <c r="S9" s="112"/>
      <c r="T9" s="112"/>
      <c r="U9" s="112"/>
      <c r="V9" s="137">
        <v>3</v>
      </c>
      <c r="W9" s="112"/>
      <c r="X9" s="112"/>
      <c r="Y9" s="112"/>
      <c r="Z9" s="112"/>
      <c r="AA9" s="137">
        <v>3</v>
      </c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</row>
    <row r="10" spans="1:45" ht="18.75" customHeight="1" x14ac:dyDescent="0.2">
      <c r="A10" s="112"/>
      <c r="B10" s="122"/>
      <c r="C10" s="100"/>
      <c r="D10" s="100"/>
      <c r="E10" s="94"/>
      <c r="F10" s="95"/>
      <c r="G10" s="148" t="str">
        <f>IF('TABLES &amp; DETAILS'!AK8&lt;&gt;"",'TABLES &amp; DETAILS'!AK8,"")</f>
        <v/>
      </c>
      <c r="H10" s="149" t="str">
        <f>IF('TABLES &amp; DETAILS'!AM8&lt;&gt;"",'TABLES &amp; DETAILS'!AM8,"")</f>
        <v/>
      </c>
      <c r="I10" s="100"/>
      <c r="J10" s="100"/>
      <c r="K10" s="100"/>
      <c r="L10" s="123"/>
      <c r="M10" s="112"/>
      <c r="N10" s="112"/>
      <c r="O10" s="112"/>
      <c r="P10" s="112"/>
      <c r="Q10" s="112"/>
      <c r="R10" s="112"/>
      <c r="S10" s="112"/>
      <c r="T10" s="112"/>
      <c r="U10" s="112"/>
      <c r="V10" s="137">
        <v>3.5</v>
      </c>
      <c r="W10" s="112"/>
      <c r="X10" s="112"/>
      <c r="Y10" s="112"/>
      <c r="Z10" s="112"/>
      <c r="AA10" s="137">
        <v>4</v>
      </c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</row>
    <row r="11" spans="1:45" ht="18.75" customHeight="1" x14ac:dyDescent="0.2">
      <c r="A11" s="112"/>
      <c r="B11" s="122"/>
      <c r="C11" s="100"/>
      <c r="D11" s="100"/>
      <c r="E11" s="94"/>
      <c r="F11" s="95"/>
      <c r="G11" s="148" t="str">
        <f>IF('TABLES &amp; DETAILS'!AK9&lt;&gt;"",'TABLES &amp; DETAILS'!AK9,"")</f>
        <v/>
      </c>
      <c r="H11" s="149" t="str">
        <f>IF('TABLES &amp; DETAILS'!AM9&lt;&gt;"",'TABLES &amp; DETAILS'!AM9,"")</f>
        <v/>
      </c>
      <c r="I11" s="100"/>
      <c r="J11" s="100"/>
      <c r="K11" s="100"/>
      <c r="L11" s="123"/>
      <c r="M11" s="112"/>
      <c r="N11" s="112"/>
      <c r="O11" s="112"/>
      <c r="P11" s="112"/>
      <c r="Q11" s="112"/>
      <c r="R11" s="112"/>
      <c r="S11" s="112"/>
      <c r="T11" s="112"/>
      <c r="U11" s="112"/>
      <c r="V11" s="137">
        <v>4</v>
      </c>
      <c r="W11" s="112"/>
      <c r="X11" s="112"/>
      <c r="Y11" s="112"/>
      <c r="Z11" s="112"/>
      <c r="AA11" s="137">
        <v>5</v>
      </c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</row>
    <row r="12" spans="1:45" ht="18.75" customHeight="1" thickBot="1" x14ac:dyDescent="0.25">
      <c r="A12" s="112"/>
      <c r="B12" s="122"/>
      <c r="C12" s="100"/>
      <c r="D12" s="100"/>
      <c r="E12" s="96"/>
      <c r="F12" s="97"/>
      <c r="G12" s="150" t="str">
        <f>IF('TABLES &amp; DETAILS'!AK10&lt;&gt;"",'TABLES &amp; DETAILS'!AK10,"")</f>
        <v/>
      </c>
      <c r="H12" s="151" t="str">
        <f>IF('TABLES &amp; DETAILS'!AM10&lt;&gt;"",'TABLES &amp; DETAILS'!AM10,"")</f>
        <v/>
      </c>
      <c r="I12" s="100"/>
      <c r="J12" s="100"/>
      <c r="K12" s="100"/>
      <c r="L12" s="123"/>
      <c r="M12" s="112"/>
      <c r="N12" s="112"/>
      <c r="O12" s="112"/>
      <c r="P12" s="112"/>
      <c r="Q12" s="112"/>
      <c r="R12" s="112"/>
      <c r="S12" s="112"/>
      <c r="T12" s="112"/>
      <c r="U12" s="112"/>
      <c r="V12" s="137">
        <v>5</v>
      </c>
      <c r="W12" s="112"/>
      <c r="X12" s="112"/>
      <c r="Y12" s="112"/>
      <c r="Z12" s="112"/>
      <c r="AA12" s="137">
        <v>6</v>
      </c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</row>
    <row r="13" spans="1:45" ht="2.25" customHeight="1" thickTop="1" x14ac:dyDescent="0.2">
      <c r="A13" s="112"/>
      <c r="B13" s="122"/>
      <c r="C13" s="100"/>
      <c r="D13" s="100"/>
      <c r="E13" s="100"/>
      <c r="F13" s="100"/>
      <c r="G13" s="100"/>
      <c r="H13" s="100"/>
      <c r="I13" s="100"/>
      <c r="J13" s="100"/>
      <c r="K13" s="100"/>
      <c r="L13" s="123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37">
        <v>8</v>
      </c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</row>
    <row r="14" spans="1:45" x14ac:dyDescent="0.2">
      <c r="A14" s="112"/>
      <c r="B14" s="122"/>
      <c r="C14" s="100"/>
      <c r="D14" s="100"/>
      <c r="E14" s="186" t="s">
        <v>56</v>
      </c>
      <c r="F14" s="186"/>
      <c r="G14" s="186"/>
      <c r="H14" s="186"/>
      <c r="I14" s="100"/>
      <c r="J14" s="100"/>
      <c r="K14" s="100"/>
      <c r="L14" s="123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37">
        <v>10</v>
      </c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</row>
    <row r="15" spans="1:45" ht="10.5" customHeight="1" x14ac:dyDescent="0.2">
      <c r="A15" s="112"/>
      <c r="B15" s="122"/>
      <c r="C15" s="100"/>
      <c r="D15" s="100"/>
      <c r="E15" s="186"/>
      <c r="F15" s="186"/>
      <c r="G15" s="186"/>
      <c r="H15" s="186"/>
      <c r="I15" s="100"/>
      <c r="J15" s="100"/>
      <c r="K15" s="100"/>
      <c r="L15" s="123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37">
        <v>12</v>
      </c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</row>
    <row r="16" spans="1:45" ht="3.75" customHeight="1" x14ac:dyDescent="0.2">
      <c r="A16" s="112"/>
      <c r="B16" s="122"/>
      <c r="C16" s="100"/>
      <c r="D16" s="100"/>
      <c r="E16" s="100"/>
      <c r="F16" s="100"/>
      <c r="G16" s="100"/>
      <c r="H16" s="100"/>
      <c r="I16" s="100"/>
      <c r="J16" s="100"/>
      <c r="K16" s="100"/>
      <c r="L16" s="123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37">
        <v>14</v>
      </c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</row>
    <row r="17" spans="1:45" ht="9" customHeight="1" x14ac:dyDescent="0.2">
      <c r="A17" s="112"/>
      <c r="B17" s="122"/>
      <c r="C17" s="104"/>
      <c r="D17" s="100"/>
      <c r="E17" s="100"/>
      <c r="F17" s="100"/>
      <c r="G17" s="100"/>
      <c r="H17" s="100"/>
      <c r="I17" s="100"/>
      <c r="J17" s="100"/>
      <c r="K17" s="100"/>
      <c r="L17" s="123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37">
        <v>15</v>
      </c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</row>
    <row r="18" spans="1:45" ht="15.95" customHeight="1" x14ac:dyDescent="0.35">
      <c r="A18" s="112"/>
      <c r="B18" s="122"/>
      <c r="C18" s="105"/>
      <c r="D18" s="100"/>
      <c r="E18" s="100"/>
      <c r="F18" s="100"/>
      <c r="G18" s="100"/>
      <c r="H18" s="100"/>
      <c r="I18" s="106"/>
      <c r="J18" s="106"/>
      <c r="K18" s="107"/>
      <c r="L18" s="123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37">
        <v>16</v>
      </c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</row>
    <row r="19" spans="1:45" ht="10.5" customHeight="1" x14ac:dyDescent="0.2">
      <c r="A19" s="112"/>
      <c r="B19" s="122"/>
      <c r="C19" s="105" t="str">
        <f>IF(H10&lt;4,"WARNING, NEED MORE THAN 3 LINKS","")</f>
        <v/>
      </c>
      <c r="D19" s="100"/>
      <c r="E19" s="100"/>
      <c r="F19" s="100"/>
      <c r="G19" s="100"/>
      <c r="H19" s="108"/>
      <c r="I19" s="108"/>
      <c r="J19" s="108"/>
      <c r="K19" s="100"/>
      <c r="L19" s="123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37">
        <v>18</v>
      </c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</row>
    <row r="20" spans="1:45" ht="21.75" customHeight="1" x14ac:dyDescent="0.2">
      <c r="A20" s="112"/>
      <c r="B20" s="122"/>
      <c r="C20" s="188" t="s">
        <v>68</v>
      </c>
      <c r="D20" s="188"/>
      <c r="E20" s="100"/>
      <c r="F20" s="188" t="s">
        <v>69</v>
      </c>
      <c r="G20" s="188"/>
      <c r="H20" s="188"/>
      <c r="I20" s="188"/>
      <c r="J20" s="188"/>
      <c r="K20" s="100"/>
      <c r="L20" s="123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37">
        <v>20</v>
      </c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</row>
    <row r="21" spans="1:45" ht="4.5" customHeight="1" thickBot="1" x14ac:dyDescent="0.25">
      <c r="A21" s="112"/>
      <c r="B21" s="122"/>
      <c r="C21" s="108"/>
      <c r="D21" s="108"/>
      <c r="E21" s="100"/>
      <c r="F21" s="190"/>
      <c r="G21" s="190"/>
      <c r="H21" s="190"/>
      <c r="I21" s="190"/>
      <c r="J21" s="190"/>
      <c r="K21" s="100"/>
      <c r="L21" s="123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37">
        <v>22</v>
      </c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</row>
    <row r="22" spans="1:45" ht="22.5" customHeight="1" thickTop="1" x14ac:dyDescent="0.2">
      <c r="A22" s="112"/>
      <c r="B22" s="122"/>
      <c r="C22" s="145" t="s">
        <v>28</v>
      </c>
      <c r="D22" s="163" t="s">
        <v>18</v>
      </c>
      <c r="E22" s="100"/>
      <c r="F22" s="145" t="s">
        <v>28</v>
      </c>
      <c r="G22" s="191" t="s">
        <v>18</v>
      </c>
      <c r="H22" s="192"/>
      <c r="I22" s="192"/>
      <c r="J22" s="193"/>
      <c r="K22" s="100"/>
      <c r="L22" s="123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37">
        <v>24</v>
      </c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</row>
    <row r="23" spans="1:45" ht="30" customHeight="1" thickBot="1" x14ac:dyDescent="0.25">
      <c r="A23" s="112"/>
      <c r="B23" s="122"/>
      <c r="C23" s="91" t="s">
        <v>20</v>
      </c>
      <c r="D23" s="140" t="s">
        <v>25</v>
      </c>
      <c r="E23" s="100"/>
      <c r="F23" s="91" t="s">
        <v>20</v>
      </c>
      <c r="G23" s="141" t="s">
        <v>27</v>
      </c>
      <c r="H23" s="142" t="s">
        <v>48</v>
      </c>
      <c r="I23" s="142" t="s">
        <v>47</v>
      </c>
      <c r="J23" s="143" t="s">
        <v>30</v>
      </c>
      <c r="K23" s="100"/>
      <c r="L23" s="123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37">
        <v>26</v>
      </c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</row>
    <row r="24" spans="1:45" ht="18.75" customHeight="1" thickTop="1" x14ac:dyDescent="0.2">
      <c r="A24" s="112"/>
      <c r="B24" s="122"/>
      <c r="C24" s="98">
        <v>6</v>
      </c>
      <c r="D24" s="27">
        <f>IF(C24&lt;&gt;"",VLOOKUP(C24,DIAMETERS!$A$3:$F$33,6),"")</f>
        <v>6.0650000000000004</v>
      </c>
      <c r="E24" s="100"/>
      <c r="F24" s="98">
        <v>4</v>
      </c>
      <c r="G24" s="18">
        <f>IF(F24&lt;&gt;"",VLOOKUP(F24,DIAMETERS!$A$3:$F$33,2),"")</f>
        <v>4.5</v>
      </c>
      <c r="H24" s="19">
        <f>IF(F24&lt;&gt;"",VLOOKUP(F24,DIAMETERS!$A$3:$F$33,3),"")</f>
        <v>4.5</v>
      </c>
      <c r="I24" s="19">
        <f>IF(F24&lt;&gt;"",VLOOKUP(F24,DIAMETERS!$A$3:$F$33,4),"")</f>
        <v>4.3</v>
      </c>
      <c r="J24" s="25">
        <f>IF(F24&lt;&gt;"",VLOOKUP(F24,DIAMETERS!$A$3:$F$33,5),"")</f>
        <v>4.8</v>
      </c>
      <c r="K24" s="100"/>
      <c r="L24" s="123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37">
        <v>28</v>
      </c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</row>
    <row r="25" spans="1:45" s="10" customFormat="1" ht="18.75" customHeight="1" x14ac:dyDescent="0.2">
      <c r="A25" s="115"/>
      <c r="B25" s="128"/>
      <c r="C25" s="98"/>
      <c r="D25" s="27" t="str">
        <f>IF(C25&lt;&gt;"",VLOOKUP(C25,DIAMETERS!$A$3:$F$33,6),"")</f>
        <v/>
      </c>
      <c r="E25" s="109"/>
      <c r="F25" s="98"/>
      <c r="G25" s="18" t="str">
        <f>IF(F25&lt;&gt;"",VLOOKUP(F25,DIAMETERS!$A$3:$F$33,2),"")</f>
        <v/>
      </c>
      <c r="H25" s="19" t="str">
        <f>IF(F25&lt;&gt;"",VLOOKUP(F25,DIAMETERS!$A$3:$F$33,3),"")</f>
        <v/>
      </c>
      <c r="I25" s="19" t="str">
        <f>IF(F25&lt;&gt;"",VLOOKUP(F25,DIAMETERS!$A$3:$F$33,4),"")</f>
        <v/>
      </c>
      <c r="J25" s="20" t="str">
        <f>IF(F25&lt;&gt;"",VLOOKUP(F25,DIAMETERS!$A$3:$F$33,5),"")</f>
        <v/>
      </c>
      <c r="K25" s="109"/>
      <c r="L25" s="129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37">
        <v>30</v>
      </c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</row>
    <row r="26" spans="1:45" s="11" customFormat="1" ht="18.75" customHeight="1" x14ac:dyDescent="0.2">
      <c r="A26" s="116"/>
      <c r="B26" s="130"/>
      <c r="C26" s="98"/>
      <c r="D26" s="27" t="str">
        <f>IF(C26&lt;&gt;"",VLOOKUP(C26,DIAMETERS!$A$3:$F$33,6),"")</f>
        <v/>
      </c>
      <c r="E26" s="110"/>
      <c r="F26" s="98"/>
      <c r="G26" s="18" t="str">
        <f>IF(F26&lt;&gt;"",VLOOKUP(F26,DIAMETERS!$A$3:$F$33,2),"")</f>
        <v/>
      </c>
      <c r="H26" s="19" t="str">
        <f>IF(F26&lt;&gt;"",VLOOKUP(F26,DIAMETERS!$A$3:$F$33,3),"")</f>
        <v/>
      </c>
      <c r="I26" s="19" t="str">
        <f>IF(F26&lt;&gt;"",VLOOKUP(F26,DIAMETERS!$A$3:$F$33,4),"")</f>
        <v/>
      </c>
      <c r="J26" s="20" t="str">
        <f>IF(F26&lt;&gt;"",VLOOKUP(F26,DIAMETERS!$A$3:$F$33,5),"")</f>
        <v/>
      </c>
      <c r="K26" s="110"/>
      <c r="L26" s="131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37">
        <v>32</v>
      </c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</row>
    <row r="27" spans="1:45" s="11" customFormat="1" ht="18.75" customHeight="1" x14ac:dyDescent="0.2">
      <c r="A27" s="116"/>
      <c r="B27" s="130"/>
      <c r="C27" s="98"/>
      <c r="D27" s="27" t="str">
        <f>IF(C27&lt;&gt;"",VLOOKUP(C27,DIAMETERS!$A$3:$F$33,6),"")</f>
        <v/>
      </c>
      <c r="E27" s="110"/>
      <c r="F27" s="98"/>
      <c r="G27" s="18" t="str">
        <f>IF(F27&lt;&gt;"",VLOOKUP(F27,DIAMETERS!$A$3:$F$33,2),"")</f>
        <v/>
      </c>
      <c r="H27" s="19" t="str">
        <f>IF(F27&lt;&gt;"",VLOOKUP(F27,DIAMETERS!$A$3:$F$33,3),"")</f>
        <v/>
      </c>
      <c r="I27" s="19" t="str">
        <f>IF(F27&lt;&gt;"",VLOOKUP(F27,DIAMETERS!$A$3:$F$33,4),"")</f>
        <v/>
      </c>
      <c r="J27" s="26" t="str">
        <f>IF(F27&lt;&gt;"",VLOOKUP(F27,DIAMETERS!$A$3:$F$33,5),"")</f>
        <v/>
      </c>
      <c r="K27" s="100"/>
      <c r="L27" s="131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37">
        <v>34</v>
      </c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</row>
    <row r="28" spans="1:45" s="11" customFormat="1" ht="18.75" customHeight="1" thickBot="1" x14ac:dyDescent="0.25">
      <c r="A28" s="116"/>
      <c r="B28" s="130"/>
      <c r="C28" s="99"/>
      <c r="D28" s="28" t="str">
        <f>IF(C28&lt;&gt;"",VLOOKUP(C28,DIAMETERS!$A$3:$F$33,6),"")</f>
        <v/>
      </c>
      <c r="E28" s="110"/>
      <c r="F28" s="99"/>
      <c r="G28" s="21" t="str">
        <f>IF(F28&lt;&gt;"",VLOOKUP(F28,DIAMETERS!$A$3:$F$33,2),"")</f>
        <v/>
      </c>
      <c r="H28" s="22" t="str">
        <f>IF(F28&lt;&gt;"",VLOOKUP(F28,DIAMETERS!$A$3:$F$33,3),"")</f>
        <v/>
      </c>
      <c r="I28" s="22" t="str">
        <f>IF(F28&lt;&gt;"",VLOOKUP(F28,DIAMETERS!$A$3:$F$33,4),"")</f>
        <v/>
      </c>
      <c r="J28" s="23" t="str">
        <f>IF(F28&lt;&gt;"",VLOOKUP(F28,DIAMETERS!$A$3:$F$33,5),"")</f>
        <v/>
      </c>
      <c r="K28" s="100"/>
      <c r="L28" s="131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37">
        <v>36</v>
      </c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</row>
    <row r="29" spans="1:45" ht="3.75" customHeight="1" thickTop="1" x14ac:dyDescent="0.2">
      <c r="A29" s="112"/>
      <c r="B29" s="122"/>
      <c r="C29" s="100"/>
      <c r="D29" s="100"/>
      <c r="E29" s="100"/>
      <c r="F29" s="100"/>
      <c r="G29" s="100"/>
      <c r="H29" s="111"/>
      <c r="I29" s="111"/>
      <c r="J29" s="111"/>
      <c r="K29" s="111"/>
      <c r="L29" s="133"/>
      <c r="M29" s="117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37">
        <v>54</v>
      </c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</row>
    <row r="30" spans="1:45" s="111" customFormat="1" ht="21" customHeight="1" x14ac:dyDescent="0.2">
      <c r="A30" s="144"/>
      <c r="B30" s="132"/>
      <c r="C30" s="189" t="s">
        <v>34</v>
      </c>
      <c r="D30" s="189"/>
      <c r="F30" s="187" t="s">
        <v>31</v>
      </c>
      <c r="G30" s="187"/>
      <c r="H30" s="187"/>
      <c r="I30" s="187"/>
      <c r="J30" s="187"/>
      <c r="K30" s="110"/>
      <c r="L30" s="133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37">
        <v>42</v>
      </c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</row>
    <row r="31" spans="1:45" s="9" customFormat="1" ht="12.75" customHeight="1" x14ac:dyDescent="0.2">
      <c r="A31" s="117"/>
      <c r="B31" s="132"/>
      <c r="C31" s="189"/>
      <c r="D31" s="189"/>
      <c r="E31" s="111"/>
      <c r="F31" s="187"/>
      <c r="G31" s="187"/>
      <c r="H31" s="187"/>
      <c r="I31" s="187"/>
      <c r="J31" s="187"/>
      <c r="K31" s="110"/>
      <c r="L31" s="131"/>
      <c r="M31" s="116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37">
        <v>48</v>
      </c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</row>
    <row r="32" spans="1:45" x14ac:dyDescent="0.2">
      <c r="A32" s="112"/>
      <c r="B32" s="122"/>
      <c r="C32" s="100"/>
      <c r="D32" s="100"/>
      <c r="E32" s="100"/>
      <c r="F32" s="100"/>
      <c r="G32" s="100"/>
      <c r="H32" s="111"/>
      <c r="I32" s="111"/>
      <c r="J32" s="111"/>
      <c r="K32" s="111"/>
      <c r="L32" s="133"/>
      <c r="M32" s="117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37">
        <v>54</v>
      </c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</row>
    <row r="33" spans="1:45" x14ac:dyDescent="0.2">
      <c r="A33" s="112"/>
      <c r="B33" s="122"/>
      <c r="C33" s="100"/>
      <c r="D33" s="100"/>
      <c r="E33" s="100"/>
      <c r="F33" s="100"/>
      <c r="G33" s="100"/>
      <c r="H33" s="111"/>
      <c r="I33" s="111"/>
      <c r="J33" s="111"/>
      <c r="K33" s="111"/>
      <c r="L33" s="133"/>
      <c r="M33" s="117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</row>
    <row r="34" spans="1:45" x14ac:dyDescent="0.2">
      <c r="A34" s="112"/>
      <c r="B34" s="122"/>
      <c r="C34" s="100"/>
      <c r="D34" s="100"/>
      <c r="E34" s="100"/>
      <c r="F34" s="100"/>
      <c r="G34" s="100"/>
      <c r="H34" s="100"/>
      <c r="I34" s="100"/>
      <c r="J34" s="100"/>
      <c r="K34" s="100"/>
      <c r="L34" s="123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</row>
    <row r="35" spans="1:45" ht="27" customHeight="1" x14ac:dyDescent="0.2">
      <c r="A35" s="112"/>
      <c r="B35" s="122"/>
      <c r="C35" s="153" t="s">
        <v>82</v>
      </c>
      <c r="D35" s="100"/>
      <c r="E35" s="100"/>
      <c r="F35" s="100"/>
      <c r="G35" s="100"/>
      <c r="H35" s="100"/>
      <c r="I35" s="100"/>
      <c r="J35" s="100"/>
      <c r="K35" s="100"/>
      <c r="L35" s="123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</row>
    <row r="36" spans="1:45" x14ac:dyDescent="0.2">
      <c r="A36" s="112"/>
      <c r="B36" s="122"/>
      <c r="C36" s="153" t="s">
        <v>57</v>
      </c>
      <c r="D36" s="100"/>
      <c r="E36" s="100"/>
      <c r="F36" s="100"/>
      <c r="G36" s="100"/>
      <c r="H36" s="100"/>
      <c r="I36" s="100"/>
      <c r="J36" s="152" t="s">
        <v>58</v>
      </c>
      <c r="K36" s="100"/>
      <c r="L36" s="123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</row>
    <row r="37" spans="1:45" ht="4.5" customHeight="1" thickBot="1" x14ac:dyDescent="0.25">
      <c r="A37" s="112"/>
      <c r="B37" s="134"/>
      <c r="C37" s="135"/>
      <c r="D37" s="135"/>
      <c r="E37" s="135"/>
      <c r="F37" s="135"/>
      <c r="G37" s="135"/>
      <c r="H37" s="135"/>
      <c r="I37" s="135"/>
      <c r="J37" s="135"/>
      <c r="K37" s="135"/>
      <c r="L37" s="136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</row>
    <row r="38" spans="1:45" x14ac:dyDescent="0.2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</row>
    <row r="39" spans="1:45" x14ac:dyDescent="0.2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</row>
    <row r="40" spans="1:45" x14ac:dyDescent="0.2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</row>
    <row r="41" spans="1:45" x14ac:dyDescent="0.2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</row>
    <row r="42" spans="1:45" x14ac:dyDescent="0.2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</row>
    <row r="43" spans="1:45" x14ac:dyDescent="0.2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</row>
    <row r="44" spans="1:45" x14ac:dyDescent="0.2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</row>
    <row r="45" spans="1:45" x14ac:dyDescent="0.2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</row>
    <row r="46" spans="1:45" x14ac:dyDescent="0.2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</row>
    <row r="47" spans="1:45" x14ac:dyDescent="0.2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</row>
    <row r="48" spans="1:45" x14ac:dyDescent="0.2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</row>
    <row r="49" spans="1:45" x14ac:dyDescent="0.2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</row>
    <row r="50" spans="1:45" x14ac:dyDescent="0.2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</row>
    <row r="51" spans="1:45" x14ac:dyDescent="0.2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</row>
    <row r="52" spans="1:45" x14ac:dyDescent="0.2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</row>
    <row r="53" spans="1:45" x14ac:dyDescent="0.2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</row>
    <row r="54" spans="1:45" x14ac:dyDescent="0.2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</row>
    <row r="55" spans="1:45" x14ac:dyDescent="0.2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</row>
    <row r="56" spans="1:45" x14ac:dyDescent="0.2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</row>
  </sheetData>
  <sheetProtection password="C6BA" sheet="1" objects="1" scenarios="1"/>
  <mergeCells count="11">
    <mergeCell ref="F30:J31"/>
    <mergeCell ref="C20:D20"/>
    <mergeCell ref="C30:D31"/>
    <mergeCell ref="F20:J20"/>
    <mergeCell ref="F21:J21"/>
    <mergeCell ref="G22:J22"/>
    <mergeCell ref="H3:L3"/>
    <mergeCell ref="E4:H4"/>
    <mergeCell ref="E6:F6"/>
    <mergeCell ref="G6:H6"/>
    <mergeCell ref="E14:H15"/>
  </mergeCells>
  <dataValidations count="1">
    <dataValidation type="list" allowBlank="1" showDropDown="1" showInputMessage="1" showErrorMessage="1" sqref="F24:F28 C24:C28">
      <formula1>$AA$4:$AA$32</formula1>
    </dataValidation>
  </dataValidations>
  <pageMargins left="0.8" right="0.7" top="0.75" bottom="0.75" header="0.3" footer="0.3"/>
  <pageSetup scale="11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367"/>
  <sheetViews>
    <sheetView zoomScale="85" zoomScaleNormal="85" workbookViewId="0">
      <selection activeCell="M14" sqref="M14"/>
    </sheetView>
  </sheetViews>
  <sheetFormatPr defaultRowHeight="12.75" x14ac:dyDescent="0.2"/>
  <cols>
    <col min="1" max="1" width="1.140625" style="4" customWidth="1"/>
    <col min="2" max="2" width="9.140625" style="4"/>
    <col min="3" max="5" width="12.7109375" style="4" customWidth="1"/>
    <col min="6" max="6" width="1.28515625" style="4" customWidth="1"/>
    <col min="7" max="7" width="6.85546875" style="4" customWidth="1"/>
    <col min="8" max="8" width="1.28515625" style="4" customWidth="1"/>
    <col min="9" max="16" width="9" style="4" customWidth="1"/>
    <col min="17" max="17" width="3.85546875" style="4" customWidth="1"/>
    <col min="18" max="25" width="9" style="4" customWidth="1"/>
    <col min="26" max="26" width="4.28515625" style="4" customWidth="1"/>
    <col min="27" max="34" width="9" style="4" customWidth="1"/>
    <col min="35" max="35" width="4" style="4" customWidth="1"/>
    <col min="36" max="37" width="9" style="4" customWidth="1"/>
    <col min="38" max="38" width="9" style="75" customWidth="1"/>
    <col min="39" max="39" width="9" style="4" customWidth="1"/>
    <col min="40" max="41" width="8.85546875" style="4" customWidth="1"/>
    <col min="42" max="42" width="8.85546875" style="62" customWidth="1"/>
    <col min="43" max="43" width="7.5703125" style="4" customWidth="1"/>
    <col min="44" max="44" width="4" style="4" customWidth="1"/>
    <col min="45" max="46" width="8.85546875" style="4" customWidth="1"/>
    <col min="47" max="47" width="8.85546875" style="62" customWidth="1"/>
    <col min="48" max="48" width="7.5703125" style="4" customWidth="1"/>
    <col min="49" max="49" width="4" style="4" customWidth="1"/>
    <col min="50" max="51" width="8.85546875" style="4" customWidth="1"/>
    <col min="52" max="52" width="8.85546875" style="62" customWidth="1"/>
    <col min="53" max="53" width="7.5703125" style="4" customWidth="1"/>
    <col min="54" max="16384" width="9.140625" style="4"/>
  </cols>
  <sheetData>
    <row r="1" spans="2:54" ht="15" customHeight="1" x14ac:dyDescent="0.2"/>
    <row r="2" spans="2:54" s="6" customFormat="1" ht="27" customHeight="1" x14ac:dyDescent="0.2">
      <c r="B2" s="4"/>
      <c r="C2" s="4"/>
      <c r="D2" s="4"/>
      <c r="E2" s="4"/>
      <c r="F2" s="4"/>
      <c r="AL2" s="33"/>
    </row>
    <row r="3" spans="2:54" ht="13.5" customHeight="1" x14ac:dyDescent="0.2">
      <c r="B3" s="53"/>
      <c r="C3" s="53"/>
      <c r="D3" s="53"/>
      <c r="E3" s="53"/>
      <c r="F3" s="53"/>
      <c r="G3" s="53"/>
      <c r="H3" s="53"/>
      <c r="I3" s="53"/>
      <c r="J3" s="46"/>
    </row>
    <row r="4" spans="2:54" ht="13.5" customHeight="1" thickBot="1" x14ac:dyDescent="0.25">
      <c r="B4" s="194" t="s">
        <v>67</v>
      </c>
      <c r="C4" s="194"/>
      <c r="D4" s="194"/>
      <c r="E4" s="194"/>
      <c r="F4" s="46"/>
      <c r="G4" s="46"/>
      <c r="H4" s="46"/>
      <c r="I4" s="65" t="s">
        <v>54</v>
      </c>
      <c r="J4" s="54"/>
      <c r="K4" s="54"/>
      <c r="L4" s="54"/>
      <c r="M4" s="55"/>
      <c r="N4" s="55"/>
      <c r="O4" s="55"/>
      <c r="P4" s="55"/>
      <c r="R4" s="65" t="s">
        <v>60</v>
      </c>
      <c r="V4" s="55"/>
      <c r="W4" s="55"/>
      <c r="X4" s="55"/>
      <c r="Y4" s="55"/>
      <c r="AA4" s="65" t="s">
        <v>61</v>
      </c>
      <c r="AE4" s="55"/>
      <c r="AF4" s="55"/>
      <c r="AG4" s="55"/>
      <c r="AH4" s="55"/>
      <c r="AJ4" s="164" t="s">
        <v>55</v>
      </c>
      <c r="AK4" s="47"/>
      <c r="AL4" s="47"/>
      <c r="AN4" s="75"/>
      <c r="AP4" s="4"/>
      <c r="AR4" s="62"/>
      <c r="AU4" s="4"/>
      <c r="AW4" s="62"/>
      <c r="AZ4" s="4"/>
      <c r="BB4" s="62"/>
    </row>
    <row r="5" spans="2:54" s="5" customFormat="1" ht="31.5" customHeight="1" thickTop="1" thickBot="1" x14ac:dyDescent="0.25">
      <c r="B5" s="1" t="s">
        <v>6</v>
      </c>
      <c r="C5" s="3" t="s">
        <v>15</v>
      </c>
      <c r="D5" s="59" t="s">
        <v>51</v>
      </c>
      <c r="E5" s="2" t="s">
        <v>0</v>
      </c>
      <c r="G5" s="169"/>
      <c r="I5" s="155" t="s">
        <v>43</v>
      </c>
      <c r="J5" s="156" t="s">
        <v>7</v>
      </c>
      <c r="K5" s="156" t="s">
        <v>62</v>
      </c>
      <c r="L5" s="157" t="s">
        <v>63</v>
      </c>
      <c r="M5" s="197" t="s">
        <v>64</v>
      </c>
      <c r="N5" s="201" t="s">
        <v>79</v>
      </c>
      <c r="O5" s="159" t="s">
        <v>78</v>
      </c>
      <c r="P5" s="159" t="s">
        <v>80</v>
      </c>
      <c r="R5" s="155" t="s">
        <v>43</v>
      </c>
      <c r="S5" s="156" t="s">
        <v>7</v>
      </c>
      <c r="T5" s="156" t="s">
        <v>62</v>
      </c>
      <c r="U5" s="157" t="s">
        <v>63</v>
      </c>
      <c r="V5" s="158" t="s">
        <v>64</v>
      </c>
      <c r="W5" s="201" t="s">
        <v>79</v>
      </c>
      <c r="X5" s="159" t="s">
        <v>78</v>
      </c>
      <c r="Y5" s="159" t="s">
        <v>80</v>
      </c>
      <c r="AA5" s="155" t="s">
        <v>43</v>
      </c>
      <c r="AB5" s="156" t="s">
        <v>7</v>
      </c>
      <c r="AC5" s="156" t="s">
        <v>62</v>
      </c>
      <c r="AD5" s="157" t="s">
        <v>63</v>
      </c>
      <c r="AE5" s="158" t="s">
        <v>64</v>
      </c>
      <c r="AF5" s="201" t="s">
        <v>79</v>
      </c>
      <c r="AG5" s="159" t="s">
        <v>78</v>
      </c>
      <c r="AH5" s="159" t="s">
        <v>80</v>
      </c>
      <c r="AJ5" s="204" t="s">
        <v>43</v>
      </c>
      <c r="AK5" s="205" t="s">
        <v>7</v>
      </c>
      <c r="AL5" s="205" t="s">
        <v>62</v>
      </c>
      <c r="AM5" s="206" t="s">
        <v>64</v>
      </c>
      <c r="AN5" s="76"/>
      <c r="AR5" s="168"/>
      <c r="AW5" s="168"/>
      <c r="BB5" s="168"/>
    </row>
    <row r="6" spans="2:54" ht="13.5" customHeight="1" thickTop="1" x14ac:dyDescent="0.2">
      <c r="B6" s="84">
        <f>IF('PIPESEAL SIZING'!E8&lt;&gt;"",'PIPESEAL SIZING'!E8,"")</f>
        <v>4.5</v>
      </c>
      <c r="C6" s="85">
        <f>IF(B6&lt;&gt;"",'PIPESEAL SIZING'!F8,"")</f>
        <v>6.0650000000000004</v>
      </c>
      <c r="D6" s="80">
        <f>IF(B6&lt;&gt;"",ROUND((('PIPESEAL SIZING'!F8-'PIPESEAL SIZING'!E8)/2),2),"")</f>
        <v>0.78</v>
      </c>
      <c r="E6" s="81">
        <f>IF(B6&lt;&gt;"",('PIPESEAL SIZING'!F8+'PIPESEAL SIZING'!E8)/2,"")</f>
        <v>5.2825000000000006</v>
      </c>
      <c r="G6" s="170"/>
      <c r="I6" s="66">
        <f>IF(B6&lt;&gt;"",VLOOKUP(D6,AN$15:AP$366,3),"")</f>
        <v>1.51</v>
      </c>
      <c r="J6" s="56" t="str">
        <f>IF(B6&lt;&gt;"",VLOOKUP(D6,$AN$15:$AQ$366,2),"")</f>
        <v>PS 300</v>
      </c>
      <c r="K6" s="160">
        <f>IF(B6&lt;&gt;"",VLOOKUP(D6,$AN$15:$AQ$366,4),"")</f>
        <v>0.33333333333333354</v>
      </c>
      <c r="L6" s="50">
        <f>IF($B6&lt;&gt;"",IF(I6&lt;&gt;"N/A",(($E6*3.14)/I6),""),"")</f>
        <v>10.984801324503312</v>
      </c>
      <c r="M6" s="198">
        <f>IF($B6&lt;&gt;"",IF(L6&lt;&gt;"",IF(INT(L6)&lt;10,IF(L6-INT(L6)&gt;0.9,(INT(L6)+1),INT(L6)),INT(L6)),""),"")</f>
        <v>10</v>
      </c>
      <c r="N6" s="208" t="str">
        <f>IF(B6&lt;&gt;"",(IF(M6&gt;=VLOOKUP(J6,$B$17:$K$31,10),"OK","NA")),"")</f>
        <v>OK</v>
      </c>
      <c r="O6" s="209" t="str">
        <f>IF($B6&lt;&gt;"",IF(VLOOKUP($J6,$B$16:$K$31,8)&lt;$B6,IF(VLOOKUP($J6,$B$16:$K$31,9)&gt;$B6,"OK","NA"),"OK"),"")</f>
        <v>OK</v>
      </c>
      <c r="P6" s="178" t="str">
        <f>IF(B6&lt;&gt;"",IF(N6="OK",IF(O6="OK","OK","NA"),"NA"),"")</f>
        <v>OK</v>
      </c>
      <c r="R6" s="66">
        <f>IF(I6&lt;&gt;"",VLOOKUP(D6,$AS$15:$AV$366,3),"")</f>
        <v>0.90600000000000003</v>
      </c>
      <c r="S6" s="56" t="str">
        <f>IF(B6&lt;&gt;"",VLOOKUP(D6,$AS$15:$AV$366,2),"")</f>
        <v>PS 275</v>
      </c>
      <c r="T6" s="160">
        <f>IF(B6&lt;&gt;"",VLOOKUP(D6,$AS$15:$AV$366,4),"")</f>
        <v>0.88888888888888884</v>
      </c>
      <c r="U6" s="50">
        <f>IF($B6&lt;&gt;"",IF(R6&lt;&gt;"N/A",(($E6*3.14)/R6),""),"")</f>
        <v>18.30800220750552</v>
      </c>
      <c r="V6" s="162">
        <f>IF($B6&lt;&gt;"",IF(U6&lt;&gt;"",IF(INT(U6)&lt;10,IF(U6-INT(U6)&gt;0.9,(INT(U6)+1),INT(U6)),INT(U6)),""),"")</f>
        <v>18</v>
      </c>
      <c r="W6" s="208" t="str">
        <f>IF(J6&lt;&gt;"",(IF(V6&gt;=VLOOKUP(S6,$B$17:$K$31,10),"OK","NA")),"")</f>
        <v>OK</v>
      </c>
      <c r="X6" s="209" t="str">
        <f>IF($B6&lt;&gt;"",IF(VLOOKUP($J6,$B$16:$K$31,8)&lt;$B6,IF(VLOOKUP($J6,$B$16:$K$31,9)&gt;$B6,"OK","NA"),"OK"),"")</f>
        <v>OK</v>
      </c>
      <c r="Y6" s="178" t="str">
        <f>IF(V6&lt;&gt;"",IF(W6="OK",IF(X6="OK","OK","NA"),"NA"),"")</f>
        <v>OK</v>
      </c>
      <c r="AA6" s="66">
        <f>IF(B6&lt;&gt;"",VLOOKUP(D6,$AX$15:$BA$366,3),"")</f>
        <v>0.90600000000000003</v>
      </c>
      <c r="AB6" s="56" t="str">
        <f>IF(B6&lt;&gt;"",VLOOKUP(D6,$AX$15:$BA$366,2),"")</f>
        <v>PS 275</v>
      </c>
      <c r="AC6" s="160">
        <f>IF(B6&lt;&gt;"",VLOOKUP(D6,$AX$15:$BA$366,4),"")</f>
        <v>0.88888888888888884</v>
      </c>
      <c r="AD6" s="50">
        <f>IF($B6&lt;&gt;"",IF(AA6&lt;&gt;"N/A",(($E6*3.14)/AA6),""),"")</f>
        <v>18.30800220750552</v>
      </c>
      <c r="AE6" s="162">
        <f>IF($B6&lt;&gt;"",IF(AD6&lt;&gt;"",IF(INT(AD6)&lt;10,IF(AD6-INT(AD6)&gt;0.9,(INT(AD6)+1),INT(AD6)),INT(AD6)),""),"")</f>
        <v>18</v>
      </c>
      <c r="AF6" s="208" t="str">
        <f>IF(S6&lt;&gt;"",(IF(AE6&gt;=VLOOKUP(AB6,$B$17:$K$31,10),"OK","NA")),"")</f>
        <v>OK</v>
      </c>
      <c r="AG6" s="209" t="str">
        <f>IF($B6&lt;&gt;"",IF(VLOOKUP($J6,$B$16:$K$31,8)&lt;$B6,IF(VLOOKUP($J6,$B$16:$K$31,9)&gt;$B6,"OK","NA"),"OK"),"")</f>
        <v>OK</v>
      </c>
      <c r="AH6" s="178" t="str">
        <f>IF(AE6&lt;&gt;"",IF(AF6="OK",IF(AG6="OK","OK","NA"),"NA"),"")</f>
        <v>OK</v>
      </c>
      <c r="AJ6" s="68">
        <f>IF(B6&lt;&gt;"",IF($P6="OK",I6,IF($Y6="OK",R6,IF($AH6="OK",AA6,"N/A"))),"")</f>
        <v>1.51</v>
      </c>
      <c r="AK6" s="70" t="str">
        <f>IF(C6&lt;&gt;"",IF($P6="OK",J6,IF($Y6="OK",S6,IF($AH6="OK",AB6,"N/A"))),"")</f>
        <v>PS 300</v>
      </c>
      <c r="AL6" s="160">
        <f>IF(D6&lt;&gt;"",IF($P6="OK",K6,IF($Y6="OK",T6,IF($AH6="OK",AC6,"N/A"))),"")</f>
        <v>0.33333333333333354</v>
      </c>
      <c r="AM6" s="162">
        <f>IF(E6&lt;&gt;"",IF($P6="OK",M6,IF($Y6="OK",V6,IF($AH6="OK",AE6,"N/A"))),"")</f>
        <v>10</v>
      </c>
      <c r="AN6" s="77"/>
      <c r="AP6" s="4"/>
      <c r="AR6" s="62"/>
      <c r="AU6" s="4"/>
      <c r="AW6" s="62"/>
      <c r="AZ6" s="4"/>
      <c r="BB6" s="62"/>
    </row>
    <row r="7" spans="2:54" ht="13.5" customHeight="1" x14ac:dyDescent="0.2">
      <c r="B7" s="86" t="str">
        <f>IF('PIPESEAL SIZING'!E9&lt;&gt;"",'PIPESEAL SIZING'!E9,"")</f>
        <v/>
      </c>
      <c r="C7" s="85" t="str">
        <f>IF(B7&lt;&gt;"",'PIPESEAL SIZING'!F9,"")</f>
        <v/>
      </c>
      <c r="D7" s="80" t="str">
        <f>IF(B7&lt;&gt;"",ROUND((('PIPESEAL SIZING'!F9-'PIPESEAL SIZING'!E9)/2),2),"")</f>
        <v/>
      </c>
      <c r="E7" s="81" t="str">
        <f>IF(B7&lt;&gt;"",('PIPESEAL SIZING'!F9+'PIPESEAL SIZING'!E9)/2,"")</f>
        <v/>
      </c>
      <c r="G7" s="170"/>
      <c r="I7" s="66" t="str">
        <f>IF(B7&lt;&gt;"",VLOOKUP(D7,AN$15:AP$366,3),"")</f>
        <v/>
      </c>
      <c r="J7" s="56" t="str">
        <f>IF(B7&lt;&gt;"",VLOOKUP(D7,$AN$15:$AQ$366,2),"")</f>
        <v/>
      </c>
      <c r="K7" s="160" t="str">
        <f>IF(B7&lt;&gt;"",VLOOKUP(D7,$AN$15:$AQ$366,4),"")</f>
        <v/>
      </c>
      <c r="L7" s="50" t="str">
        <f t="shared" ref="L7:L10" si="0">IF($B7&lt;&gt;"",IF(I7&lt;&gt;"N/A",(($E7*3.14)/I7),""),"")</f>
        <v/>
      </c>
      <c r="M7" s="199" t="str">
        <f t="shared" ref="M7:M10" si="1">IF($B7&lt;&gt;"",IF(L7&lt;&gt;"",IF(INT(L7)&lt;10,IF(L7-INT(L7)&gt;0.9,(INT(L7)+1),INT(L7)),INT(L7)),""),"")</f>
        <v/>
      </c>
      <c r="N7" s="202" t="str">
        <f>IF(B7&lt;&gt;"",(IF(M7&gt;=VLOOKUP(J7,$B$17:$K$31,10),"OK","NA")),"")</f>
        <v/>
      </c>
      <c r="O7" s="176" t="str">
        <f>IF($B7&lt;&gt;"",IF(VLOOKUP($J7,$B$16:$K$31,8)&lt;$B7,IF(VLOOKUP($J7,$B$16:$K$31,9)&gt;$B7,"OK","NA"),"OK"),"")</f>
        <v/>
      </c>
      <c r="P7" s="176" t="str">
        <f>IF(B7&lt;&gt;"",IF(N7="OK",IF(O7="OK","OK","NA"),"NA"),"")</f>
        <v/>
      </c>
      <c r="R7" s="66" t="str">
        <f>IF(I7&lt;&gt;"",VLOOKUP(D7,$AS$15:$AV$366,3),"")</f>
        <v/>
      </c>
      <c r="S7" s="56" t="str">
        <f>IF(B7&lt;&gt;"",VLOOKUP(D7,$AS$15:$AV$366,2),"")</f>
        <v/>
      </c>
      <c r="T7" s="160" t="str">
        <f>IF(B7&lt;&gt;"",VLOOKUP(D7,$AS$15:$AV$366,4),"")</f>
        <v/>
      </c>
      <c r="U7" s="50" t="str">
        <f t="shared" ref="U7:U10" si="2">IF($B7&lt;&gt;"",IF(R7&lt;&gt;"N/A",(($E7*3.14)/R7),""),"")</f>
        <v/>
      </c>
      <c r="V7" s="52" t="str">
        <f t="shared" ref="V7:V10" si="3">IF($B7&lt;&gt;"",IF(U7&lt;&gt;"",IF(INT(U7)&lt;10,IF(U7-INT(U7)&gt;0.9,(INT(U7)+1),INT(U7)),INT(U7)),""),"")</f>
        <v/>
      </c>
      <c r="W7" s="202" t="str">
        <f>IF(J7&lt;&gt;"",(IF(V7&gt;=VLOOKUP(S7,$B$17:$K$31,10),"OK","NA")),"")</f>
        <v/>
      </c>
      <c r="X7" s="176" t="str">
        <f>IF($B7&lt;&gt;"",IF(VLOOKUP($J7,$B$16:$K$31,8)&lt;$B7,IF(VLOOKUP($J7,$B$16:$K$31,9)&gt;$B7,"OK","NA"),"OK"),"")</f>
        <v/>
      </c>
      <c r="Y7" s="176" t="str">
        <f t="shared" ref="Y7:Y10" si="4">IF(V7&lt;&gt;"",IF(W7="OK",IF(X7="OK","OK","NA"),"NA"),"")</f>
        <v/>
      </c>
      <c r="AA7" s="66" t="str">
        <f>IF(B7&lt;&gt;"",VLOOKUP(D7,$AX$15:$BA$366,3),"")</f>
        <v/>
      </c>
      <c r="AB7" s="56" t="str">
        <f>IF(B7&lt;&gt;"",VLOOKUP(D7,$AX$15:$BA$366,2),"")</f>
        <v/>
      </c>
      <c r="AC7" s="160" t="str">
        <f>IF(B7&lt;&gt;"",VLOOKUP(D7,$AX$15:$BA$366,4),"")</f>
        <v/>
      </c>
      <c r="AD7" s="50" t="str">
        <f t="shared" ref="AD7:AD10" si="5">IF($B7&lt;&gt;"",IF(AA7&lt;&gt;"N/A",(($E7*3.14)/AA7),""),"")</f>
        <v/>
      </c>
      <c r="AE7" s="52" t="str">
        <f t="shared" ref="AE7:AE10" si="6">IF($B7&lt;&gt;"",IF(AD7&lt;&gt;"",IF(INT(AD7)&lt;10,IF(AD7-INT(AD7)&gt;0.9,(INT(AD7)+1),INT(AD7)),INT(AD7)),""),"")</f>
        <v/>
      </c>
      <c r="AF7" s="202" t="str">
        <f>IF(S7&lt;&gt;"",(IF(AE7&gt;=VLOOKUP(AB7,$B$17:$K$31,10),"OK","NA")),"")</f>
        <v/>
      </c>
      <c r="AG7" s="176" t="str">
        <f>IF($B7&lt;&gt;"",IF(VLOOKUP($J7,$B$16:$K$31,8)&lt;$B7,IF(VLOOKUP($J7,$B$16:$K$31,9)&gt;$B7,"OK","NA"),"OK"),"")</f>
        <v/>
      </c>
      <c r="AH7" s="176" t="str">
        <f t="shared" ref="AH7:AH10" si="7">IF(AE7&lt;&gt;"",IF(AF7="OK",IF(AG7="OK","OK","NA"),"NA"),"")</f>
        <v/>
      </c>
      <c r="AJ7" s="68" t="str">
        <f>IF(B7&lt;&gt;"",IF($P7="OK",I7,IF($Y7="OK",R7,IF($AH7="OK",AA7,"N/A"))),"")</f>
        <v/>
      </c>
      <c r="AK7" s="70" t="str">
        <f>IF(C7&lt;&gt;"",IF($P7="OK",J7,IF($Y7="OK",S7,IF($AH7="OK",AB7,"N/A"))),"")</f>
        <v/>
      </c>
      <c r="AL7" s="160" t="str">
        <f>IF(D7&lt;&gt;"",IF($P7="OK",K7,IF($Y7="OK",T7,IF($AH7="OK",AC7,"N/A"))),"")</f>
        <v/>
      </c>
      <c r="AM7" s="52" t="str">
        <f>IF(E7&lt;&gt;"",IF($P7="OK",M7,IF($Y7="OK",V7,IF($AH7="OK",AE7,"N/A"))),"")</f>
        <v/>
      </c>
      <c r="AN7" s="77"/>
      <c r="AP7" s="4"/>
      <c r="AR7" s="62"/>
      <c r="AU7" s="4"/>
      <c r="AW7" s="62"/>
      <c r="AZ7" s="4"/>
      <c r="BB7" s="62"/>
    </row>
    <row r="8" spans="2:54" ht="13.5" customHeight="1" x14ac:dyDescent="0.2">
      <c r="B8" s="86" t="str">
        <f>IF('PIPESEAL SIZING'!E10&lt;&gt;"",'PIPESEAL SIZING'!E10,"")</f>
        <v/>
      </c>
      <c r="C8" s="85" t="str">
        <f>IF(B8&lt;&gt;"",'PIPESEAL SIZING'!F10,"")</f>
        <v/>
      </c>
      <c r="D8" s="80" t="str">
        <f>IF(B8&lt;&gt;"",ROUND((('PIPESEAL SIZING'!F10-'PIPESEAL SIZING'!E10)/2),2),"")</f>
        <v/>
      </c>
      <c r="E8" s="81" t="str">
        <f>IF(B8&lt;&gt;"",('PIPESEAL SIZING'!F10+'PIPESEAL SIZING'!E10)/2,"")</f>
        <v/>
      </c>
      <c r="G8" s="170"/>
      <c r="I8" s="207" t="str">
        <f>IF(B8&lt;&gt;"",VLOOKUP(D8,AN$15:AP$366,3),"")</f>
        <v/>
      </c>
      <c r="J8" s="56" t="str">
        <f>IF(B8&lt;&gt;"",VLOOKUP(D8,$AN$15:$AQ$366,2),"")</f>
        <v/>
      </c>
      <c r="K8" s="160" t="str">
        <f>IF(B8&lt;&gt;"",VLOOKUP(D8,$AN$15:$AQ$366,4),"")</f>
        <v/>
      </c>
      <c r="L8" s="50" t="str">
        <f t="shared" si="0"/>
        <v/>
      </c>
      <c r="M8" s="199" t="str">
        <f t="shared" si="1"/>
        <v/>
      </c>
      <c r="N8" s="202" t="str">
        <f>IF(B8&lt;&gt;"",(IF(M8&gt;=VLOOKUP(J8,$B$17:$K$31,10),"OK","NA")),"")</f>
        <v/>
      </c>
      <c r="O8" s="176" t="str">
        <f>IF($B8&lt;&gt;"",IF(VLOOKUP($J8,$B$16:$K$31,8)&lt;$B8,IF(VLOOKUP($J8,$B$16:$K$31,9)&gt;$B8,"OK","NA"),"OK"),"")</f>
        <v/>
      </c>
      <c r="P8" s="176" t="str">
        <f>IF(B8&lt;&gt;"",IF(N8="OK",IF(O8="OK","OK","NA"),"NA"),"")</f>
        <v/>
      </c>
      <c r="R8" s="207" t="str">
        <f>IF(I8&lt;&gt;"",VLOOKUP(D8,$AS$15:$AV$366,3),"")</f>
        <v/>
      </c>
      <c r="S8" s="56" t="str">
        <f>IF(B8&lt;&gt;"",VLOOKUP(D8,$AS$15:$AV$366,2),"")</f>
        <v/>
      </c>
      <c r="T8" s="160" t="str">
        <f>IF(C8&lt;&gt;"",VLOOKUP(D8,$AS$15:$AV$366,4),"")</f>
        <v/>
      </c>
      <c r="U8" s="50" t="str">
        <f t="shared" si="2"/>
        <v/>
      </c>
      <c r="V8" s="52" t="str">
        <f t="shared" si="3"/>
        <v/>
      </c>
      <c r="W8" s="202" t="str">
        <f>IF(J8&lt;&gt;"",(IF(V8&gt;=VLOOKUP(S8,$B$17:$K$31,10),"OK","NA")),"")</f>
        <v/>
      </c>
      <c r="X8" s="176" t="str">
        <f>IF($B8&lt;&gt;"",IF(VLOOKUP($J8,$B$16:$K$31,8)&lt;$B8,IF(VLOOKUP($J8,$B$16:$K$31,9)&gt;$B8,"OK","NA"),"OK"),"")</f>
        <v/>
      </c>
      <c r="Y8" s="176" t="str">
        <f t="shared" si="4"/>
        <v/>
      </c>
      <c r="AA8" s="207" t="str">
        <f>IF(B8&lt;&gt;"",VLOOKUP(D8,$AX$15:$BA$366,3),"")</f>
        <v/>
      </c>
      <c r="AB8" s="56" t="str">
        <f>IF(B8&lt;&gt;"",VLOOKUP(D8,$AX$15:$BA$366,2),"")</f>
        <v/>
      </c>
      <c r="AC8" s="160" t="str">
        <f>IF(B8&lt;&gt;"",VLOOKUP(D8,$AX$15:$BA$366,4),"")</f>
        <v/>
      </c>
      <c r="AD8" s="50" t="str">
        <f t="shared" si="5"/>
        <v/>
      </c>
      <c r="AE8" s="52" t="str">
        <f t="shared" si="6"/>
        <v/>
      </c>
      <c r="AF8" s="202" t="str">
        <f>IF(S8&lt;&gt;"",(IF(AE8&gt;=VLOOKUP(AB8,$B$17:$K$31,10),"OK","NA")),"")</f>
        <v/>
      </c>
      <c r="AG8" s="176" t="str">
        <f>IF($B8&lt;&gt;"",IF(VLOOKUP($J8,$B$16:$K$31,8)&lt;$B8,IF(VLOOKUP($J8,$B$16:$K$31,9)&gt;$B8,"OK","NA"),"OK"),"")</f>
        <v/>
      </c>
      <c r="AH8" s="176" t="str">
        <f t="shared" si="7"/>
        <v/>
      </c>
      <c r="AJ8" s="68" t="str">
        <f>IF(B8&lt;&gt;"",IF($P8="OK",I8,IF($Y8="OK",R8,IF($AH8="OK",AA8,"N/A"))),"")</f>
        <v/>
      </c>
      <c r="AK8" s="70" t="str">
        <f>IF(C8&lt;&gt;"",IF($P8="OK",J8,IF($Y8="OK",S8,IF($AH8="OK",AB8,"N/A"))),"")</f>
        <v/>
      </c>
      <c r="AL8" s="160" t="str">
        <f>IF(D8&lt;&gt;"",IF($P8="OK",K8,IF($Y8="OK",T8,IF($AH8="OK",AC8,"N/A"))),"")</f>
        <v/>
      </c>
      <c r="AM8" s="52" t="str">
        <f>IF(E8&lt;&gt;"",IF($P8="OK",M8,IF($Y8="OK",V8,IF($AH8="OK",AE8,"N/A"))),"")</f>
        <v/>
      </c>
      <c r="AN8" s="77"/>
      <c r="AP8" s="4"/>
      <c r="AR8" s="62"/>
      <c r="AU8" s="4"/>
      <c r="AW8" s="62"/>
      <c r="AZ8" s="4"/>
      <c r="BB8" s="62"/>
    </row>
    <row r="9" spans="2:54" ht="13.5" customHeight="1" x14ac:dyDescent="0.2">
      <c r="B9" s="86" t="str">
        <f>IF('PIPESEAL SIZING'!E11&lt;&gt;"",'PIPESEAL SIZING'!E11,"")</f>
        <v/>
      </c>
      <c r="C9" s="85" t="str">
        <f>IF(B9&lt;&gt;"",'PIPESEAL SIZING'!F11,"")</f>
        <v/>
      </c>
      <c r="D9" s="80" t="str">
        <f>IF(B9&lt;&gt;"",ROUND((('PIPESEAL SIZING'!F11-'PIPESEAL SIZING'!E11)/2),2),"")</f>
        <v/>
      </c>
      <c r="E9" s="81" t="str">
        <f>IF(B9&lt;&gt;"",('PIPESEAL SIZING'!F11+'PIPESEAL SIZING'!E11)/2,"")</f>
        <v/>
      </c>
      <c r="G9" s="170"/>
      <c r="I9" s="66" t="str">
        <f>IF(B9&lt;&gt;"",VLOOKUP(D9,AN$15:AP$366,3),"")</f>
        <v/>
      </c>
      <c r="J9" s="56" t="str">
        <f>IF(B9&lt;&gt;"",VLOOKUP(D9,$AN$15:$AQ$366,2),"")</f>
        <v/>
      </c>
      <c r="K9" s="160" t="str">
        <f>IF(B9&lt;&gt;"",VLOOKUP(D9,$AN$15:$AQ$366,4),"")</f>
        <v/>
      </c>
      <c r="L9" s="50" t="str">
        <f t="shared" si="0"/>
        <v/>
      </c>
      <c r="M9" s="199" t="str">
        <f t="shared" si="1"/>
        <v/>
      </c>
      <c r="N9" s="202" t="str">
        <f>IF(B9&lt;&gt;"",(IF(M9&gt;=VLOOKUP(J9,$B$17:$K$31,10),"OK","NA")),"")</f>
        <v/>
      </c>
      <c r="O9" s="176" t="str">
        <f>IF($B9&lt;&gt;"",IF(VLOOKUP($J9,$B$16:$K$31,8)&lt;$B9,IF(VLOOKUP($J9,$B$16:$K$31,9)&gt;$B9,"OK","NA"),"OK"),"")</f>
        <v/>
      </c>
      <c r="P9" s="176" t="str">
        <f>IF(B9&lt;&gt;"",IF(N9="OK",IF(O9="OK","OK","NA"),"NA"),"")</f>
        <v/>
      </c>
      <c r="R9" s="66" t="str">
        <f>IF(I9&lt;&gt;"",VLOOKUP(D9,$AS$15:$AV$366,3),"")</f>
        <v/>
      </c>
      <c r="S9" s="56" t="str">
        <f>IF(B9&lt;&gt;"",VLOOKUP(D9,$AS$15:$AV$366,2),"")</f>
        <v/>
      </c>
      <c r="T9" s="160" t="str">
        <f>IF(B9&lt;&gt;"",VLOOKUP(D9,$AS$15:$AV$366,4),"")</f>
        <v/>
      </c>
      <c r="U9" s="50" t="str">
        <f t="shared" si="2"/>
        <v/>
      </c>
      <c r="V9" s="52" t="str">
        <f t="shared" si="3"/>
        <v/>
      </c>
      <c r="W9" s="202" t="str">
        <f>IF(J9&lt;&gt;"",(IF(V9&gt;=VLOOKUP(S9,$B$17:$K$31,10),"OK","NA")),"")</f>
        <v/>
      </c>
      <c r="X9" s="176" t="str">
        <f>IF($B9&lt;&gt;"",IF(VLOOKUP($J9,$B$16:$K$31,8)&lt;$B9,IF(VLOOKUP($J9,$B$16:$K$31,9)&gt;$B9,"OK","NA"),"OK"),"")</f>
        <v/>
      </c>
      <c r="Y9" s="176" t="str">
        <f t="shared" si="4"/>
        <v/>
      </c>
      <c r="AA9" s="66" t="str">
        <f>IF(B9&lt;&gt;"",VLOOKUP(D9,$AX$15:$BA$366,3),"")</f>
        <v/>
      </c>
      <c r="AB9" s="56" t="str">
        <f>IF(B9&lt;&gt;"",VLOOKUP(D9,$AX$15:$BA$366,2),"")</f>
        <v/>
      </c>
      <c r="AC9" s="160" t="str">
        <f>IF(B9&lt;&gt;"",VLOOKUP(D9,$AX$15:$BA$366,4),"")</f>
        <v/>
      </c>
      <c r="AD9" s="50" t="str">
        <f t="shared" si="5"/>
        <v/>
      </c>
      <c r="AE9" s="52" t="str">
        <f t="shared" si="6"/>
        <v/>
      </c>
      <c r="AF9" s="202" t="str">
        <f>IF(S9&lt;&gt;"",(IF(AE9&gt;=VLOOKUP(AB9,$B$17:$K$31,10),"OK","NA")),"")</f>
        <v/>
      </c>
      <c r="AG9" s="176" t="str">
        <f>IF($B9&lt;&gt;"",IF(VLOOKUP($J9,$B$16:$K$31,8)&lt;$B9,IF(VLOOKUP($J9,$B$16:$K$31,9)&gt;$B9,"OK","NA"),"OK"),"")</f>
        <v/>
      </c>
      <c r="AH9" s="176" t="str">
        <f t="shared" si="7"/>
        <v/>
      </c>
      <c r="AJ9" s="68" t="str">
        <f>IF(B9&lt;&gt;"",IF($P9="OK",I9,IF($Y9="OK",R9,IF($AH9="OK",AA9,"N/A"))),"")</f>
        <v/>
      </c>
      <c r="AK9" s="70" t="str">
        <f>IF(C9&lt;&gt;"",IF($P9="OK",J9,IF($Y9="OK",S9,IF($AH9="OK",AB9,"N/A"))),"")</f>
        <v/>
      </c>
      <c r="AL9" s="160" t="str">
        <f>IF(D9&lt;&gt;"",IF($P9="OK",K9,IF($Y9="OK",T9,IF($AH9="OK",AC9,"N/A"))),"")</f>
        <v/>
      </c>
      <c r="AM9" s="52" t="str">
        <f>IF(E9&lt;&gt;"",IF($P9="OK",M9,IF($Y9="OK",V9,IF($AH9="OK",AE9,"N/A"))),"")</f>
        <v/>
      </c>
      <c r="AN9" s="77"/>
      <c r="AP9" s="4"/>
      <c r="AR9" s="62"/>
      <c r="AU9" s="4"/>
      <c r="AW9" s="62"/>
      <c r="AZ9" s="4"/>
      <c r="BB9" s="62"/>
    </row>
    <row r="10" spans="2:54" ht="13.5" customHeight="1" thickBot="1" x14ac:dyDescent="0.25">
      <c r="B10" s="87" t="str">
        <f>IF('PIPESEAL SIZING'!E12&lt;&gt;"",'PIPESEAL SIZING'!E12,"")</f>
        <v/>
      </c>
      <c r="C10" s="88" t="str">
        <f>IF(B10&lt;&gt;"",'PIPESEAL SIZING'!F12,"")</f>
        <v/>
      </c>
      <c r="D10" s="82" t="str">
        <f>IF(B10&lt;&gt;"",ROUND((('PIPESEAL SIZING'!F12-'PIPESEAL SIZING'!E12)/2),2),"")</f>
        <v/>
      </c>
      <c r="E10" s="83" t="str">
        <f>IF(B10&lt;&gt;"",('PIPESEAL SIZING'!F12+'PIPESEAL SIZING'!E12)/2,"")</f>
        <v/>
      </c>
      <c r="G10" s="170"/>
      <c r="I10" s="67" t="str">
        <f>IF(B10&lt;&gt;"",VLOOKUP(D10,AN$15:AP$366,3),"")</f>
        <v/>
      </c>
      <c r="J10" s="57" t="str">
        <f>IF(B10&lt;&gt;"",VLOOKUP(D10,$AN$15:$AQ$366,2),"")</f>
        <v/>
      </c>
      <c r="K10" s="161" t="str">
        <f>IF(B10&lt;&gt;"",VLOOKUP(D10,$AN$15:$AQ$366,4),"")</f>
        <v/>
      </c>
      <c r="L10" s="51" t="str">
        <f t="shared" si="0"/>
        <v/>
      </c>
      <c r="M10" s="200" t="str">
        <f t="shared" si="1"/>
        <v/>
      </c>
      <c r="N10" s="203" t="str">
        <f>IF(B10&lt;&gt;"",(IF(M10&gt;=VLOOKUP(J10,$B$17:$K$31,10),"OK","NA")),"")</f>
        <v/>
      </c>
      <c r="O10" s="177" t="str">
        <f>IF($B10&lt;&gt;"",IF(VLOOKUP($J10,$B$16:$K$31,8)&lt;$B10,IF(VLOOKUP($J10,$B$16:$K$31,9)&gt;$B10,"OK","NA"),"OK"),"")</f>
        <v/>
      </c>
      <c r="P10" s="177" t="str">
        <f>IF(B10&lt;&gt;"",IF(N10="OK",IF(O10="OK","OK","NA"),"NA"),"")</f>
        <v/>
      </c>
      <c r="R10" s="67" t="str">
        <f>IF(I10&lt;&gt;"",VLOOKUP(D10,$AS$15:$AV$366,3),"")</f>
        <v/>
      </c>
      <c r="S10" s="57" t="str">
        <f>IF(B10&lt;&gt;"",VLOOKUP(D10,$AS$15:$AV$366,2),"")</f>
        <v/>
      </c>
      <c r="T10" s="161" t="str">
        <f>IF(B10&lt;&gt;"",VLOOKUP(D10,$AS$15:$AV$366,4),"")</f>
        <v/>
      </c>
      <c r="U10" s="51" t="str">
        <f t="shared" si="2"/>
        <v/>
      </c>
      <c r="V10" s="58" t="str">
        <f t="shared" si="3"/>
        <v/>
      </c>
      <c r="W10" s="203" t="str">
        <f>IF(J10&lt;&gt;"",(IF(V10&gt;=VLOOKUP(S10,$B$17:$K$31,10),"OK","NA")),"")</f>
        <v/>
      </c>
      <c r="X10" s="177" t="str">
        <f>IF($B10&lt;&gt;"",IF(VLOOKUP($J10,$B$16:$K$31,8)&lt;$B10,IF(VLOOKUP($J10,$B$16:$K$31,9)&gt;$B10,"OK","NA"),"OK"),"")</f>
        <v/>
      </c>
      <c r="Y10" s="177" t="str">
        <f t="shared" si="4"/>
        <v/>
      </c>
      <c r="AA10" s="67" t="str">
        <f>IF(B10&lt;&gt;"",VLOOKUP(D10,$AX$15:$BA$366,3),"")</f>
        <v/>
      </c>
      <c r="AB10" s="57" t="str">
        <f>IF(B10&lt;&gt;"",VLOOKUP(D10,$AX$15:$BA$366,2),"")</f>
        <v/>
      </c>
      <c r="AC10" s="161" t="str">
        <f>IF(B10&lt;&gt;"",VLOOKUP(D10,$AX$15:$BA$366,4),"")</f>
        <v/>
      </c>
      <c r="AD10" s="51" t="str">
        <f t="shared" si="5"/>
        <v/>
      </c>
      <c r="AE10" s="58" t="str">
        <f t="shared" si="6"/>
        <v/>
      </c>
      <c r="AF10" s="203" t="str">
        <f>IF(S10&lt;&gt;"",(IF(AE10&gt;=VLOOKUP(AB10,$B$17:$K$31,10),"OK","NA")),"")</f>
        <v/>
      </c>
      <c r="AG10" s="177" t="str">
        <f>IF($B10&lt;&gt;"",IF(VLOOKUP($J10,$B$16:$K$31,8)&lt;$B10,IF(VLOOKUP($J10,$B$16:$K$31,9)&gt;$B10,"OK","NA"),"OK"),"")</f>
        <v/>
      </c>
      <c r="AH10" s="177" t="str">
        <f t="shared" si="7"/>
        <v/>
      </c>
      <c r="AJ10" s="69" t="str">
        <f>IF(B10&lt;&gt;"",IF($P10="OK",I10,IF($Y10="OK",R10,IF($AH10="OK",AA10,"N/A"))),"")</f>
        <v/>
      </c>
      <c r="AK10" s="71" t="str">
        <f>IF(C10&lt;&gt;"",IF($P10="OK",J10,IF($Y10="OK",S10,IF($AH10="OK",AB10,"N/A"))),"")</f>
        <v/>
      </c>
      <c r="AL10" s="161" t="str">
        <f>IF(D10&lt;&gt;"",IF($P10="OK",K10,IF($Y10="OK",T10,IF($AH10="OK",AC10,"N/A"))),"")</f>
        <v/>
      </c>
      <c r="AM10" s="58" t="str">
        <f>IF(E10&lt;&gt;"",IF($P10="OK",M10,IF($Y10="OK",V10,IF($AH10="OK",AE10,"N/A"))),"")</f>
        <v/>
      </c>
      <c r="AN10" s="77"/>
      <c r="AP10" s="4"/>
      <c r="AR10" s="62"/>
      <c r="AU10" s="4"/>
      <c r="AW10" s="62"/>
      <c r="AZ10" s="4"/>
      <c r="BB10" s="62"/>
    </row>
    <row r="11" spans="2:54" ht="13.5" customHeight="1" thickTop="1" x14ac:dyDescent="0.2">
      <c r="G11" s="171"/>
      <c r="K11" s="165"/>
      <c r="M11" s="165" t="s">
        <v>65</v>
      </c>
      <c r="T11" s="165"/>
      <c r="V11" s="165" t="s">
        <v>65</v>
      </c>
      <c r="AC11" s="165"/>
      <c r="AE11" s="165" t="s">
        <v>65</v>
      </c>
    </row>
    <row r="12" spans="2:54" ht="13.5" customHeight="1" x14ac:dyDescent="0.2">
      <c r="G12" s="171"/>
      <c r="K12" s="165"/>
      <c r="M12" s="165" t="s">
        <v>66</v>
      </c>
      <c r="T12" s="165"/>
      <c r="V12" s="165" t="s">
        <v>66</v>
      </c>
      <c r="AC12" s="165"/>
      <c r="AE12" s="165" t="s">
        <v>66</v>
      </c>
    </row>
    <row r="13" spans="2:54" ht="13.5" customHeight="1" x14ac:dyDescent="0.2">
      <c r="G13" s="167"/>
      <c r="AL13" s="4"/>
      <c r="AM13" s="75"/>
      <c r="AN13" s="65" t="s">
        <v>54</v>
      </c>
      <c r="AP13" s="4"/>
      <c r="AQ13" s="62"/>
      <c r="AS13" s="65" t="s">
        <v>60</v>
      </c>
      <c r="AU13" s="4"/>
      <c r="AV13" s="62"/>
      <c r="AX13" s="65" t="s">
        <v>61</v>
      </c>
      <c r="AZ13" s="4"/>
      <c r="BA13" s="62"/>
    </row>
    <row r="14" spans="2:54" ht="27" customHeight="1" x14ac:dyDescent="0.2">
      <c r="AL14" s="4"/>
      <c r="AM14" s="75"/>
      <c r="AN14" s="78" t="s">
        <v>51</v>
      </c>
      <c r="AO14" s="78" t="s">
        <v>7</v>
      </c>
      <c r="AP14" s="78" t="s">
        <v>16</v>
      </c>
      <c r="AQ14" s="79" t="s">
        <v>62</v>
      </c>
      <c r="AR14" s="64"/>
      <c r="AS14" s="78" t="s">
        <v>51</v>
      </c>
      <c r="AT14" s="78" t="s">
        <v>7</v>
      </c>
      <c r="AU14" s="78" t="s">
        <v>16</v>
      </c>
      <c r="AV14" s="79" t="s">
        <v>62</v>
      </c>
      <c r="AW14" s="6"/>
      <c r="AX14" s="78" t="s">
        <v>51</v>
      </c>
      <c r="AY14" s="78" t="s">
        <v>7</v>
      </c>
      <c r="AZ14" s="78" t="s">
        <v>16</v>
      </c>
      <c r="BA14" s="79" t="s">
        <v>62</v>
      </c>
    </row>
    <row r="15" spans="2:54" ht="13.5" customHeight="1" thickBot="1" x14ac:dyDescent="0.3">
      <c r="B15" s="195" t="s">
        <v>42</v>
      </c>
      <c r="C15" s="195"/>
      <c r="D15" s="195"/>
      <c r="E15" s="195"/>
      <c r="AL15" s="4"/>
      <c r="AM15" s="75"/>
      <c r="AN15" s="32">
        <v>0.5</v>
      </c>
      <c r="AO15" s="29" t="s">
        <v>11</v>
      </c>
      <c r="AP15" s="32">
        <f t="shared" ref="AP15:AP78" si="8">VLOOKUP(AO15,$B$17:$G$31,4)</f>
        <v>1.1200000000000001</v>
      </c>
      <c r="AQ15" s="63">
        <f t="shared" ref="AQ15:AQ78" si="9">(AN15-VLOOKUP(AO15,$B$17:$G$31,2))/VLOOKUP(AO15,$B$17:$G$31,6)</f>
        <v>0</v>
      </c>
      <c r="AS15" s="32">
        <v>0.5</v>
      </c>
      <c r="AT15" s="29" t="s">
        <v>11</v>
      </c>
      <c r="AU15" s="32">
        <f t="shared" ref="AU15:AU78" si="10">VLOOKUP(AT15,$B$17:$G$31,4)</f>
        <v>1.1200000000000001</v>
      </c>
      <c r="AV15" s="63">
        <f t="shared" ref="AV15:AV78" si="11">(AS15-VLOOKUP(AT15,$B$17:$G$31,2))/VLOOKUP(AT15,$B$17:$G$31,6)</f>
        <v>0</v>
      </c>
      <c r="AX15" s="32">
        <v>0.5</v>
      </c>
      <c r="AY15" s="29" t="s">
        <v>11</v>
      </c>
      <c r="AZ15" s="32">
        <f t="shared" ref="AZ15:AZ78" si="12">VLOOKUP(AY15,$B$17:$G$31,4)</f>
        <v>1.1200000000000001</v>
      </c>
      <c r="BA15" s="63">
        <f t="shared" ref="BA15:BA78" si="13">(AX15-VLOOKUP(AY15,$B$17:$G$31,2))/VLOOKUP(AY15,$B$17:$G$31,6)</f>
        <v>0</v>
      </c>
    </row>
    <row r="16" spans="2:54" ht="22.5" customHeight="1" thickTop="1" thickBot="1" x14ac:dyDescent="0.25">
      <c r="B16" s="72" t="s">
        <v>7</v>
      </c>
      <c r="C16" s="73" t="s">
        <v>40</v>
      </c>
      <c r="D16" s="74" t="s">
        <v>41</v>
      </c>
      <c r="E16" s="74" t="s">
        <v>43</v>
      </c>
      <c r="F16" s="60" t="s">
        <v>53</v>
      </c>
      <c r="G16" s="210" t="s">
        <v>52</v>
      </c>
      <c r="I16" s="213" t="s">
        <v>75</v>
      </c>
      <c r="J16" s="172" t="s">
        <v>76</v>
      </c>
      <c r="K16" s="214" t="s">
        <v>77</v>
      </c>
      <c r="AL16" s="4"/>
      <c r="AM16" s="75"/>
      <c r="AN16" s="32">
        <v>0.51</v>
      </c>
      <c r="AO16" s="29" t="s">
        <v>11</v>
      </c>
      <c r="AP16" s="32">
        <f t="shared" si="8"/>
        <v>1.1200000000000001</v>
      </c>
      <c r="AQ16" s="63">
        <f t="shared" si="9"/>
        <v>7.142857142857148E-2</v>
      </c>
      <c r="AS16" s="32">
        <v>0.51</v>
      </c>
      <c r="AT16" s="29" t="s">
        <v>11</v>
      </c>
      <c r="AU16" s="32">
        <f t="shared" si="10"/>
        <v>1.1200000000000001</v>
      </c>
      <c r="AV16" s="63">
        <f t="shared" si="11"/>
        <v>7.142857142857148E-2</v>
      </c>
      <c r="AX16" s="32">
        <v>0.51</v>
      </c>
      <c r="AY16" s="29" t="s">
        <v>11</v>
      </c>
      <c r="AZ16" s="32">
        <f t="shared" si="12"/>
        <v>1.1200000000000001</v>
      </c>
      <c r="BA16" s="63">
        <f t="shared" si="13"/>
        <v>7.142857142857148E-2</v>
      </c>
    </row>
    <row r="17" spans="2:53" ht="13.5" customHeight="1" thickTop="1" x14ac:dyDescent="0.2">
      <c r="B17" s="43" t="s">
        <v>11</v>
      </c>
      <c r="C17" s="40">
        <v>0.5</v>
      </c>
      <c r="D17" s="37">
        <v>0.64</v>
      </c>
      <c r="E17" s="37">
        <v>1.1200000000000001</v>
      </c>
      <c r="F17" s="61" t="s">
        <v>53</v>
      </c>
      <c r="G17" s="211">
        <f t="shared" ref="G17:G31" si="14">D17-C17</f>
        <v>0.14000000000000001</v>
      </c>
      <c r="I17" s="215">
        <v>0.83858014800000003</v>
      </c>
      <c r="J17" s="173">
        <v>12.751930044</v>
      </c>
      <c r="K17" s="216">
        <v>4</v>
      </c>
      <c r="AL17" s="4"/>
      <c r="AM17" s="75"/>
      <c r="AN17" s="32">
        <v>0.52</v>
      </c>
      <c r="AO17" s="29" t="s">
        <v>11</v>
      </c>
      <c r="AP17" s="32">
        <f t="shared" si="8"/>
        <v>1.1200000000000001</v>
      </c>
      <c r="AQ17" s="63">
        <f t="shared" si="9"/>
        <v>0.14285714285714296</v>
      </c>
      <c r="AS17" s="32">
        <v>0.52</v>
      </c>
      <c r="AT17" s="29" t="s">
        <v>11</v>
      </c>
      <c r="AU17" s="32">
        <f t="shared" si="10"/>
        <v>1.1200000000000001</v>
      </c>
      <c r="AV17" s="63">
        <f t="shared" si="11"/>
        <v>0.14285714285714296</v>
      </c>
      <c r="AX17" s="32">
        <v>0.52</v>
      </c>
      <c r="AY17" s="29" t="s">
        <v>11</v>
      </c>
      <c r="AZ17" s="32">
        <f t="shared" si="12"/>
        <v>1.1200000000000001</v>
      </c>
      <c r="BA17" s="63">
        <f t="shared" si="13"/>
        <v>0.14285714285714296</v>
      </c>
    </row>
    <row r="18" spans="2:53" ht="13.5" customHeight="1" x14ac:dyDescent="0.2">
      <c r="B18" s="44" t="s">
        <v>9</v>
      </c>
      <c r="C18" s="41">
        <v>0.62</v>
      </c>
      <c r="D18" s="38">
        <v>0.8</v>
      </c>
      <c r="E18" s="38">
        <v>0.90600000000000003</v>
      </c>
      <c r="F18" s="61" t="s">
        <v>53</v>
      </c>
      <c r="G18" s="211">
        <f t="shared" si="14"/>
        <v>0.18000000000000005</v>
      </c>
      <c r="I18" s="215">
        <v>0</v>
      </c>
      <c r="J18" s="173">
        <v>3.5432964</v>
      </c>
      <c r="K18" s="217">
        <v>4</v>
      </c>
      <c r="AL18" s="4"/>
      <c r="AM18" s="75"/>
      <c r="AN18" s="32">
        <v>0.53</v>
      </c>
      <c r="AO18" s="29" t="s">
        <v>11</v>
      </c>
      <c r="AP18" s="32">
        <f t="shared" si="8"/>
        <v>1.1200000000000001</v>
      </c>
      <c r="AQ18" s="63">
        <f t="shared" si="9"/>
        <v>0.21428571428571447</v>
      </c>
      <c r="AS18" s="32">
        <v>0.53</v>
      </c>
      <c r="AT18" s="29" t="s">
        <v>11</v>
      </c>
      <c r="AU18" s="32">
        <f t="shared" si="10"/>
        <v>1.1200000000000001</v>
      </c>
      <c r="AV18" s="63">
        <f t="shared" si="11"/>
        <v>0.21428571428571447</v>
      </c>
      <c r="AX18" s="32">
        <v>0.53</v>
      </c>
      <c r="AY18" s="29" t="s">
        <v>11</v>
      </c>
      <c r="AZ18" s="32">
        <f t="shared" si="12"/>
        <v>1.1200000000000001</v>
      </c>
      <c r="BA18" s="63">
        <f t="shared" si="13"/>
        <v>0.21428571428571447</v>
      </c>
    </row>
    <row r="19" spans="2:53" ht="13.5" customHeight="1" x14ac:dyDescent="0.2">
      <c r="B19" s="44" t="s">
        <v>1</v>
      </c>
      <c r="C19" s="41">
        <v>0.71</v>
      </c>
      <c r="D19" s="38">
        <v>0.92</v>
      </c>
      <c r="E19" s="38">
        <v>1.51</v>
      </c>
      <c r="F19" s="61" t="s">
        <v>53</v>
      </c>
      <c r="G19" s="211">
        <f t="shared" si="14"/>
        <v>0.21000000000000008</v>
      </c>
      <c r="I19" s="215">
        <v>1.7519632200000002</v>
      </c>
      <c r="J19" s="173">
        <v>9.8424899999999997</v>
      </c>
      <c r="K19" s="217">
        <v>5</v>
      </c>
      <c r="AL19" s="4"/>
      <c r="AM19" s="75"/>
      <c r="AN19" s="32">
        <v>0.54</v>
      </c>
      <c r="AO19" s="29" t="s">
        <v>11</v>
      </c>
      <c r="AP19" s="32">
        <f t="shared" si="8"/>
        <v>1.1200000000000001</v>
      </c>
      <c r="AQ19" s="63">
        <f t="shared" si="9"/>
        <v>0.28571428571428592</v>
      </c>
      <c r="AS19" s="32">
        <v>0.54</v>
      </c>
      <c r="AT19" s="29" t="s">
        <v>11</v>
      </c>
      <c r="AU19" s="32">
        <f t="shared" si="10"/>
        <v>1.1200000000000001</v>
      </c>
      <c r="AV19" s="63">
        <f t="shared" si="11"/>
        <v>0.28571428571428592</v>
      </c>
      <c r="AX19" s="32">
        <v>0.54</v>
      </c>
      <c r="AY19" s="29" t="s">
        <v>11</v>
      </c>
      <c r="AZ19" s="32">
        <f t="shared" si="12"/>
        <v>1.1200000000000001</v>
      </c>
      <c r="BA19" s="63">
        <f t="shared" si="13"/>
        <v>0.28571428571428592</v>
      </c>
    </row>
    <row r="20" spans="2:53" ht="13.5" customHeight="1" x14ac:dyDescent="0.2">
      <c r="B20" s="44" t="s">
        <v>10</v>
      </c>
      <c r="C20" s="41">
        <v>0.82</v>
      </c>
      <c r="D20" s="38">
        <v>1.1000000000000001</v>
      </c>
      <c r="E20" s="38">
        <v>1.4690000000000001</v>
      </c>
      <c r="F20" s="61" t="s">
        <v>53</v>
      </c>
      <c r="G20" s="211">
        <f t="shared" si="14"/>
        <v>0.28000000000000014</v>
      </c>
      <c r="I20" s="215">
        <v>1.4566885200000002</v>
      </c>
      <c r="J20" s="173">
        <v>12.4015374</v>
      </c>
      <c r="K20" s="217">
        <v>5</v>
      </c>
      <c r="AL20" s="4"/>
      <c r="AM20" s="75"/>
      <c r="AN20" s="32">
        <v>0.55000000000000004</v>
      </c>
      <c r="AO20" s="29" t="s">
        <v>11</v>
      </c>
      <c r="AP20" s="32">
        <f t="shared" si="8"/>
        <v>1.1200000000000001</v>
      </c>
      <c r="AQ20" s="63">
        <f t="shared" si="9"/>
        <v>0.35714285714285743</v>
      </c>
      <c r="AS20" s="32">
        <v>0.55000000000000004</v>
      </c>
      <c r="AT20" s="29" t="s">
        <v>11</v>
      </c>
      <c r="AU20" s="32">
        <f t="shared" si="10"/>
        <v>1.1200000000000001</v>
      </c>
      <c r="AV20" s="63">
        <f t="shared" si="11"/>
        <v>0.35714285714285743</v>
      </c>
      <c r="AX20" s="32">
        <v>0.55000000000000004</v>
      </c>
      <c r="AY20" s="29" t="s">
        <v>11</v>
      </c>
      <c r="AZ20" s="32">
        <f t="shared" si="12"/>
        <v>1.1200000000000001</v>
      </c>
      <c r="BA20" s="63">
        <f t="shared" si="13"/>
        <v>0.35714285714285743</v>
      </c>
    </row>
    <row r="21" spans="2:53" ht="13.5" customHeight="1" x14ac:dyDescent="0.2">
      <c r="B21" s="44" t="s">
        <v>8</v>
      </c>
      <c r="C21" s="41">
        <v>0.94</v>
      </c>
      <c r="D21" s="38">
        <v>1.1399999999999999</v>
      </c>
      <c r="E21" s="38">
        <v>3.11</v>
      </c>
      <c r="F21" s="61" t="s">
        <v>53</v>
      </c>
      <c r="G21" s="211">
        <f t="shared" si="14"/>
        <v>0.19999999999999996</v>
      </c>
      <c r="I21" s="215">
        <v>5.2362046800000002</v>
      </c>
      <c r="J21" s="174">
        <v>27.992041560000001</v>
      </c>
      <c r="K21" s="217">
        <v>6</v>
      </c>
      <c r="AL21" s="4"/>
      <c r="AM21" s="75"/>
      <c r="AN21" s="32">
        <v>0.56000000000000005</v>
      </c>
      <c r="AO21" s="29" t="s">
        <v>11</v>
      </c>
      <c r="AP21" s="32">
        <f t="shared" si="8"/>
        <v>1.1200000000000001</v>
      </c>
      <c r="AQ21" s="63">
        <f t="shared" si="9"/>
        <v>0.42857142857142894</v>
      </c>
      <c r="AS21" s="32">
        <v>0.56000000000000005</v>
      </c>
      <c r="AT21" s="29" t="s">
        <v>11</v>
      </c>
      <c r="AU21" s="32">
        <f t="shared" si="10"/>
        <v>1.1200000000000001</v>
      </c>
      <c r="AV21" s="63">
        <f t="shared" si="11"/>
        <v>0.42857142857142894</v>
      </c>
      <c r="AX21" s="32">
        <v>0.56000000000000005</v>
      </c>
      <c r="AY21" s="29" t="s">
        <v>11</v>
      </c>
      <c r="AZ21" s="32">
        <f t="shared" si="12"/>
        <v>1.1200000000000001</v>
      </c>
      <c r="BA21" s="63">
        <f t="shared" si="13"/>
        <v>0.42857142857142894</v>
      </c>
    </row>
    <row r="22" spans="2:53" ht="13.5" customHeight="1" x14ac:dyDescent="0.2">
      <c r="B22" s="44" t="s">
        <v>32</v>
      </c>
      <c r="C22" s="41">
        <v>1.05</v>
      </c>
      <c r="D22" s="38">
        <v>1.33</v>
      </c>
      <c r="E22" s="38">
        <v>1.57</v>
      </c>
      <c r="F22" s="61" t="s">
        <v>53</v>
      </c>
      <c r="G22" s="211">
        <f t="shared" si="14"/>
        <v>0.28000000000000003</v>
      </c>
      <c r="I22" s="215">
        <v>0.55117944000000008</v>
      </c>
      <c r="J22" s="173">
        <v>12.751930044</v>
      </c>
      <c r="K22" s="217">
        <v>4</v>
      </c>
      <c r="AL22" s="4"/>
      <c r="AM22" s="75"/>
      <c r="AN22" s="32">
        <v>0.56999999999999995</v>
      </c>
      <c r="AO22" s="29" t="s">
        <v>11</v>
      </c>
      <c r="AP22" s="32">
        <f t="shared" si="8"/>
        <v>1.1200000000000001</v>
      </c>
      <c r="AQ22" s="63">
        <f t="shared" si="9"/>
        <v>0.49999999999999961</v>
      </c>
      <c r="AS22" s="32">
        <v>0.56999999999999995</v>
      </c>
      <c r="AT22" s="29" t="s">
        <v>11</v>
      </c>
      <c r="AU22" s="32">
        <f t="shared" si="10"/>
        <v>1.1200000000000001</v>
      </c>
      <c r="AV22" s="63">
        <f t="shared" si="11"/>
        <v>0.49999999999999961</v>
      </c>
      <c r="AX22" s="32">
        <v>0.56999999999999995</v>
      </c>
      <c r="AY22" s="29" t="s">
        <v>11</v>
      </c>
      <c r="AZ22" s="32">
        <f t="shared" si="12"/>
        <v>1.1200000000000001</v>
      </c>
      <c r="BA22" s="63">
        <f t="shared" si="13"/>
        <v>0.49999999999999961</v>
      </c>
    </row>
    <row r="23" spans="2:53" ht="13.5" customHeight="1" x14ac:dyDescent="0.2">
      <c r="B23" s="44" t="s">
        <v>33</v>
      </c>
      <c r="C23" s="41">
        <v>1.29</v>
      </c>
      <c r="D23" s="38">
        <v>1.65</v>
      </c>
      <c r="E23" s="38">
        <v>2.1059999999999999</v>
      </c>
      <c r="F23" s="61" t="s">
        <v>53</v>
      </c>
      <c r="G23" s="211">
        <f t="shared" si="14"/>
        <v>0.35999999999999988</v>
      </c>
      <c r="I23" s="215">
        <v>1.5747984000000002</v>
      </c>
      <c r="J23" s="174">
        <v>15.999951744000001</v>
      </c>
      <c r="K23" s="217">
        <v>5</v>
      </c>
      <c r="AL23" s="4"/>
      <c r="AM23" s="75"/>
      <c r="AN23" s="32">
        <v>0.57999999999999996</v>
      </c>
      <c r="AO23" s="29" t="s">
        <v>11</v>
      </c>
      <c r="AP23" s="32">
        <f t="shared" si="8"/>
        <v>1.1200000000000001</v>
      </c>
      <c r="AQ23" s="63">
        <f t="shared" si="9"/>
        <v>0.57142857142857106</v>
      </c>
      <c r="AS23" s="32">
        <v>0.57999999999999996</v>
      </c>
      <c r="AT23" s="29" t="s">
        <v>11</v>
      </c>
      <c r="AU23" s="32">
        <f t="shared" si="10"/>
        <v>1.1200000000000001</v>
      </c>
      <c r="AV23" s="63">
        <f t="shared" si="11"/>
        <v>0.57142857142857106</v>
      </c>
      <c r="AX23" s="32">
        <v>0.57999999999999996</v>
      </c>
      <c r="AY23" s="29" t="s">
        <v>11</v>
      </c>
      <c r="AZ23" s="32">
        <f t="shared" si="12"/>
        <v>1.1200000000000001</v>
      </c>
      <c r="BA23" s="63">
        <f t="shared" si="13"/>
        <v>0.57142857142857106</v>
      </c>
    </row>
    <row r="24" spans="2:53" ht="13.5" customHeight="1" x14ac:dyDescent="0.2">
      <c r="B24" s="44" t="s">
        <v>5</v>
      </c>
      <c r="C24" s="41">
        <v>1.43</v>
      </c>
      <c r="D24" s="38">
        <v>1.87</v>
      </c>
      <c r="E24" s="38">
        <v>3.6219999999999999</v>
      </c>
      <c r="F24" s="61" t="s">
        <v>53</v>
      </c>
      <c r="G24" s="211">
        <f t="shared" si="14"/>
        <v>0.44000000000000017</v>
      </c>
      <c r="I24" s="215">
        <v>5.4999834119999997</v>
      </c>
      <c r="J24" s="174">
        <v>48.031351200000003</v>
      </c>
      <c r="K24" s="217">
        <v>6</v>
      </c>
      <c r="AL24" s="4"/>
      <c r="AM24" s="75"/>
      <c r="AN24" s="32">
        <v>0.59</v>
      </c>
      <c r="AO24" s="29" t="s">
        <v>11</v>
      </c>
      <c r="AP24" s="32">
        <f t="shared" si="8"/>
        <v>1.1200000000000001</v>
      </c>
      <c r="AQ24" s="63">
        <f t="shared" si="9"/>
        <v>0.64285714285714257</v>
      </c>
      <c r="AS24" s="32">
        <v>0.59</v>
      </c>
      <c r="AT24" s="29" t="s">
        <v>11</v>
      </c>
      <c r="AU24" s="32">
        <f t="shared" si="10"/>
        <v>1.1200000000000001</v>
      </c>
      <c r="AV24" s="63">
        <f t="shared" si="11"/>
        <v>0.64285714285714257</v>
      </c>
      <c r="AX24" s="32">
        <v>0.59</v>
      </c>
      <c r="AY24" s="29" t="s">
        <v>11</v>
      </c>
      <c r="AZ24" s="32">
        <f t="shared" si="12"/>
        <v>1.1200000000000001</v>
      </c>
      <c r="BA24" s="63">
        <f t="shared" si="13"/>
        <v>0.64285714285714257</v>
      </c>
    </row>
    <row r="25" spans="2:53" ht="13.5" customHeight="1" x14ac:dyDescent="0.2">
      <c r="B25" s="44" t="s">
        <v>50</v>
      </c>
      <c r="C25" s="41">
        <v>1.48</v>
      </c>
      <c r="D25" s="38">
        <v>1.91</v>
      </c>
      <c r="E25" s="38">
        <v>2.5979999999999999</v>
      </c>
      <c r="F25" s="61" t="s">
        <v>53</v>
      </c>
      <c r="G25" s="211">
        <f t="shared" si="14"/>
        <v>0.42999999999999994</v>
      </c>
      <c r="I25" s="215">
        <v>2.3740085880000001</v>
      </c>
      <c r="J25" s="173">
        <v>12.751930044</v>
      </c>
      <c r="K25" s="217">
        <v>5</v>
      </c>
      <c r="AL25" s="4"/>
      <c r="AM25" s="75"/>
      <c r="AN25" s="32">
        <v>0.6</v>
      </c>
      <c r="AO25" s="29" t="s">
        <v>11</v>
      </c>
      <c r="AP25" s="32">
        <f t="shared" si="8"/>
        <v>1.1200000000000001</v>
      </c>
      <c r="AQ25" s="63">
        <f t="shared" si="9"/>
        <v>0.71428571428571408</v>
      </c>
      <c r="AS25" s="32">
        <v>0.6</v>
      </c>
      <c r="AT25" s="29" t="s">
        <v>11</v>
      </c>
      <c r="AU25" s="32">
        <f t="shared" si="10"/>
        <v>1.1200000000000001</v>
      </c>
      <c r="AV25" s="63">
        <f t="shared" si="11"/>
        <v>0.71428571428571408</v>
      </c>
      <c r="AX25" s="32">
        <v>0.6</v>
      </c>
      <c r="AY25" s="29" t="s">
        <v>11</v>
      </c>
      <c r="AZ25" s="32">
        <f t="shared" si="12"/>
        <v>1.1200000000000001</v>
      </c>
      <c r="BA25" s="63">
        <f t="shared" si="13"/>
        <v>0.71428571428571408</v>
      </c>
    </row>
    <row r="26" spans="2:53" ht="13.5" customHeight="1" x14ac:dyDescent="0.2">
      <c r="B26" s="44" t="s">
        <v>2</v>
      </c>
      <c r="C26" s="41">
        <v>1.1299999999999999</v>
      </c>
      <c r="D26" s="38">
        <v>1.43</v>
      </c>
      <c r="E26" s="38">
        <v>3.6219999999999999</v>
      </c>
      <c r="F26" s="61" t="s">
        <v>53</v>
      </c>
      <c r="G26" s="211">
        <f t="shared" si="14"/>
        <v>0.30000000000000004</v>
      </c>
      <c r="I26" s="215">
        <v>5.66927424</v>
      </c>
      <c r="J26" s="174">
        <v>48.031351200000003</v>
      </c>
      <c r="K26" s="217">
        <v>6</v>
      </c>
      <c r="AL26" s="4"/>
      <c r="AM26" s="75"/>
      <c r="AN26" s="32">
        <v>0.61</v>
      </c>
      <c r="AO26" s="29" t="s">
        <v>11</v>
      </c>
      <c r="AP26" s="32">
        <f t="shared" si="8"/>
        <v>1.1200000000000001</v>
      </c>
      <c r="AQ26" s="63">
        <f t="shared" si="9"/>
        <v>0.78571428571428559</v>
      </c>
      <c r="AS26" s="32">
        <v>0.61</v>
      </c>
      <c r="AT26" s="29" t="s">
        <v>11</v>
      </c>
      <c r="AU26" s="32">
        <f t="shared" si="10"/>
        <v>1.1200000000000001</v>
      </c>
      <c r="AV26" s="63">
        <f t="shared" si="11"/>
        <v>0.78571428571428559</v>
      </c>
      <c r="AX26" s="32">
        <v>0.61</v>
      </c>
      <c r="AY26" s="29" t="s">
        <v>11</v>
      </c>
      <c r="AZ26" s="32">
        <f t="shared" si="12"/>
        <v>1.1200000000000001</v>
      </c>
      <c r="BA26" s="63">
        <f t="shared" si="13"/>
        <v>0.78571428571428559</v>
      </c>
    </row>
    <row r="27" spans="2:53" ht="13.5" customHeight="1" x14ac:dyDescent="0.2">
      <c r="B27" s="44" t="s">
        <v>3</v>
      </c>
      <c r="C27" s="41">
        <v>1.62</v>
      </c>
      <c r="D27" s="38">
        <v>2.08</v>
      </c>
      <c r="E27" s="38">
        <v>2.63</v>
      </c>
      <c r="F27" s="61" t="s">
        <v>53</v>
      </c>
      <c r="G27" s="211">
        <f t="shared" si="14"/>
        <v>0.45999999999999996</v>
      </c>
      <c r="I27" s="215">
        <v>2.3740085880000001</v>
      </c>
      <c r="J27" s="174">
        <v>48.031351200000003</v>
      </c>
      <c r="K27" s="217">
        <v>5</v>
      </c>
      <c r="AL27" s="4"/>
      <c r="AM27" s="75"/>
      <c r="AN27" s="32">
        <v>0.62</v>
      </c>
      <c r="AO27" s="7" t="s">
        <v>9</v>
      </c>
      <c r="AP27" s="32">
        <f t="shared" si="8"/>
        <v>0.90600000000000003</v>
      </c>
      <c r="AQ27" s="63">
        <f t="shared" si="9"/>
        <v>0</v>
      </c>
      <c r="AS27" s="32">
        <v>0.62</v>
      </c>
      <c r="AT27" s="7" t="s">
        <v>9</v>
      </c>
      <c r="AU27" s="32">
        <f t="shared" si="10"/>
        <v>0.90600000000000003</v>
      </c>
      <c r="AV27" s="63">
        <f t="shared" si="11"/>
        <v>0</v>
      </c>
      <c r="AX27" s="32">
        <v>0.62</v>
      </c>
      <c r="AY27" s="7" t="s">
        <v>9</v>
      </c>
      <c r="AZ27" s="32">
        <f t="shared" si="12"/>
        <v>0.90600000000000003</v>
      </c>
      <c r="BA27" s="63">
        <f t="shared" si="13"/>
        <v>0</v>
      </c>
    </row>
    <row r="28" spans="2:53" ht="13.5" customHeight="1" x14ac:dyDescent="0.2">
      <c r="B28" s="44" t="s">
        <v>4</v>
      </c>
      <c r="C28" s="41">
        <v>2.37</v>
      </c>
      <c r="D28" s="38">
        <v>2.81</v>
      </c>
      <c r="E28" s="38">
        <v>3.86</v>
      </c>
      <c r="F28" s="61" t="s">
        <v>53</v>
      </c>
      <c r="G28" s="211">
        <f t="shared" si="14"/>
        <v>0.43999999999999995</v>
      </c>
      <c r="I28" s="215">
        <v>3.9369960000000002</v>
      </c>
      <c r="J28" s="174">
        <v>48.031351200000003</v>
      </c>
      <c r="K28" s="217">
        <v>5</v>
      </c>
      <c r="AL28" s="4"/>
      <c r="AM28" s="75"/>
      <c r="AN28" s="32">
        <v>0.63</v>
      </c>
      <c r="AO28" s="7" t="s">
        <v>9</v>
      </c>
      <c r="AP28" s="32">
        <f t="shared" si="8"/>
        <v>0.90600000000000003</v>
      </c>
      <c r="AQ28" s="63">
        <f t="shared" si="9"/>
        <v>5.5555555555555587E-2</v>
      </c>
      <c r="AS28" s="32">
        <v>0.63</v>
      </c>
      <c r="AT28" s="7" t="s">
        <v>9</v>
      </c>
      <c r="AU28" s="32">
        <f t="shared" si="10"/>
        <v>0.90600000000000003</v>
      </c>
      <c r="AV28" s="63">
        <f t="shared" si="11"/>
        <v>5.5555555555555587E-2</v>
      </c>
      <c r="AX28" s="32">
        <v>0.63</v>
      </c>
      <c r="AY28" s="7" t="s">
        <v>9</v>
      </c>
      <c r="AZ28" s="32">
        <f t="shared" si="12"/>
        <v>0.90600000000000003</v>
      </c>
      <c r="BA28" s="63">
        <f t="shared" si="13"/>
        <v>5.5555555555555587E-2</v>
      </c>
    </row>
    <row r="29" spans="2:53" ht="13.5" customHeight="1" x14ac:dyDescent="0.2">
      <c r="B29" s="44" t="s">
        <v>12</v>
      </c>
      <c r="C29" s="41">
        <v>2.1800000000000002</v>
      </c>
      <c r="D29" s="38">
        <v>2.58</v>
      </c>
      <c r="E29" s="38">
        <v>3.86</v>
      </c>
      <c r="F29" s="61" t="s">
        <v>53</v>
      </c>
      <c r="G29" s="211">
        <f t="shared" si="14"/>
        <v>0.39999999999999991</v>
      </c>
      <c r="I29" s="215">
        <v>5.2362046800000002</v>
      </c>
      <c r="J29" s="174">
        <v>48.031351200000003</v>
      </c>
      <c r="K29" s="217">
        <v>6</v>
      </c>
      <c r="AL29" s="4"/>
      <c r="AM29" s="75"/>
      <c r="AN29" s="32">
        <v>0.64</v>
      </c>
      <c r="AO29" s="7" t="s">
        <v>9</v>
      </c>
      <c r="AP29" s="32">
        <f t="shared" si="8"/>
        <v>0.90600000000000003</v>
      </c>
      <c r="AQ29" s="63">
        <f t="shared" si="9"/>
        <v>0.11111111111111117</v>
      </c>
      <c r="AS29" s="32">
        <v>0.64</v>
      </c>
      <c r="AT29" s="7" t="s">
        <v>9</v>
      </c>
      <c r="AU29" s="32">
        <f t="shared" si="10"/>
        <v>0.90600000000000003</v>
      </c>
      <c r="AV29" s="63">
        <f t="shared" si="11"/>
        <v>0.11111111111111117</v>
      </c>
      <c r="AX29" s="32">
        <v>0.64</v>
      </c>
      <c r="AY29" s="7" t="s">
        <v>9</v>
      </c>
      <c r="AZ29" s="32">
        <f t="shared" si="12"/>
        <v>0.90600000000000003</v>
      </c>
      <c r="BA29" s="63">
        <f t="shared" si="13"/>
        <v>0.11111111111111117</v>
      </c>
    </row>
    <row r="30" spans="2:53" ht="13.5" customHeight="1" x14ac:dyDescent="0.2">
      <c r="B30" s="44" t="s">
        <v>13</v>
      </c>
      <c r="C30" s="41">
        <v>1.88</v>
      </c>
      <c r="D30" s="38">
        <v>2.35</v>
      </c>
      <c r="E30" s="38">
        <v>3.1</v>
      </c>
      <c r="F30" s="61" t="s">
        <v>53</v>
      </c>
      <c r="G30" s="211">
        <f t="shared" si="14"/>
        <v>0.4700000000000002</v>
      </c>
      <c r="I30" s="215">
        <v>5.1180948000000006</v>
      </c>
      <c r="J30" s="174">
        <v>48.031351200000003</v>
      </c>
      <c r="K30" s="217">
        <v>5</v>
      </c>
      <c r="AL30" s="4"/>
      <c r="AM30" s="75"/>
      <c r="AN30" s="32">
        <v>0.65</v>
      </c>
      <c r="AO30" s="7" t="s">
        <v>9</v>
      </c>
      <c r="AP30" s="32">
        <f t="shared" si="8"/>
        <v>0.90600000000000003</v>
      </c>
      <c r="AQ30" s="63">
        <f t="shared" si="9"/>
        <v>0.16666666666666677</v>
      </c>
      <c r="AS30" s="32">
        <v>0.65</v>
      </c>
      <c r="AT30" s="7" t="s">
        <v>9</v>
      </c>
      <c r="AU30" s="32">
        <f t="shared" si="10"/>
        <v>0.90600000000000003</v>
      </c>
      <c r="AV30" s="63">
        <f t="shared" si="11"/>
        <v>0.16666666666666677</v>
      </c>
      <c r="AX30" s="32">
        <v>0.65</v>
      </c>
      <c r="AY30" s="7" t="s">
        <v>9</v>
      </c>
      <c r="AZ30" s="32">
        <f t="shared" si="12"/>
        <v>0.90600000000000003</v>
      </c>
      <c r="BA30" s="63">
        <f t="shared" si="13"/>
        <v>0.16666666666666677</v>
      </c>
    </row>
    <row r="31" spans="2:53" ht="13.5" customHeight="1" thickBot="1" x14ac:dyDescent="0.25">
      <c r="B31" s="45" t="s">
        <v>14</v>
      </c>
      <c r="C31" s="42">
        <v>3.2</v>
      </c>
      <c r="D31" s="39">
        <v>4</v>
      </c>
      <c r="E31" s="39">
        <v>6</v>
      </c>
      <c r="F31" s="61" t="s">
        <v>53</v>
      </c>
      <c r="G31" s="212">
        <f t="shared" si="14"/>
        <v>0.79999999999999982</v>
      </c>
      <c r="I31" s="218">
        <v>12</v>
      </c>
      <c r="J31" s="175">
        <v>72</v>
      </c>
      <c r="K31" s="219">
        <v>6</v>
      </c>
      <c r="AL31" s="4"/>
      <c r="AM31" s="75"/>
      <c r="AN31" s="32">
        <v>0.66</v>
      </c>
      <c r="AO31" s="7" t="s">
        <v>9</v>
      </c>
      <c r="AP31" s="32">
        <f t="shared" si="8"/>
        <v>0.90600000000000003</v>
      </c>
      <c r="AQ31" s="63">
        <f t="shared" si="9"/>
        <v>0.22222222222222235</v>
      </c>
      <c r="AS31" s="32">
        <v>0.66</v>
      </c>
      <c r="AT31" s="7" t="s">
        <v>9</v>
      </c>
      <c r="AU31" s="32">
        <f t="shared" si="10"/>
        <v>0.90600000000000003</v>
      </c>
      <c r="AV31" s="63">
        <f t="shared" si="11"/>
        <v>0.22222222222222235</v>
      </c>
      <c r="AX31" s="32">
        <v>0.66</v>
      </c>
      <c r="AY31" s="7" t="s">
        <v>9</v>
      </c>
      <c r="AZ31" s="32">
        <f t="shared" si="12"/>
        <v>0.90600000000000003</v>
      </c>
      <c r="BA31" s="63">
        <f t="shared" si="13"/>
        <v>0.22222222222222235</v>
      </c>
    </row>
    <row r="32" spans="2:53" ht="13.5" customHeight="1" thickTop="1" x14ac:dyDescent="0.2">
      <c r="B32" s="30"/>
      <c r="C32" s="30"/>
      <c r="D32" s="30"/>
      <c r="AL32" s="4"/>
      <c r="AM32" s="75"/>
      <c r="AN32" s="32">
        <v>0.67</v>
      </c>
      <c r="AO32" s="7" t="s">
        <v>9</v>
      </c>
      <c r="AP32" s="32">
        <f t="shared" si="8"/>
        <v>0.90600000000000003</v>
      </c>
      <c r="AQ32" s="63">
        <f t="shared" si="9"/>
        <v>0.27777777777777796</v>
      </c>
      <c r="AS32" s="32">
        <v>0.67</v>
      </c>
      <c r="AT32" s="7" t="s">
        <v>9</v>
      </c>
      <c r="AU32" s="32">
        <f t="shared" si="10"/>
        <v>0.90600000000000003</v>
      </c>
      <c r="AV32" s="63">
        <f t="shared" si="11"/>
        <v>0.27777777777777796</v>
      </c>
      <c r="AX32" s="32">
        <v>0.67</v>
      </c>
      <c r="AY32" s="7" t="s">
        <v>9</v>
      </c>
      <c r="AZ32" s="32">
        <f t="shared" si="12"/>
        <v>0.90600000000000003</v>
      </c>
      <c r="BA32" s="63">
        <f t="shared" si="13"/>
        <v>0.27777777777777796</v>
      </c>
    </row>
    <row r="33" spans="2:53" ht="13.5" customHeight="1" x14ac:dyDescent="0.2">
      <c r="AL33" s="4"/>
      <c r="AM33" s="75"/>
      <c r="AN33" s="32">
        <v>0.68</v>
      </c>
      <c r="AO33" s="7" t="s">
        <v>9</v>
      </c>
      <c r="AP33" s="32">
        <f t="shared" si="8"/>
        <v>0.90600000000000003</v>
      </c>
      <c r="AQ33" s="63">
        <f t="shared" si="9"/>
        <v>0.33333333333333354</v>
      </c>
      <c r="AS33" s="32">
        <v>0.68</v>
      </c>
      <c r="AT33" s="7" t="s">
        <v>9</v>
      </c>
      <c r="AU33" s="32">
        <f t="shared" si="10"/>
        <v>0.90600000000000003</v>
      </c>
      <c r="AV33" s="63">
        <f t="shared" si="11"/>
        <v>0.33333333333333354</v>
      </c>
      <c r="AX33" s="32">
        <v>0.68</v>
      </c>
      <c r="AY33" s="7" t="s">
        <v>9</v>
      </c>
      <c r="AZ33" s="32">
        <f t="shared" si="12"/>
        <v>0.90600000000000003</v>
      </c>
      <c r="BA33" s="63">
        <f t="shared" si="13"/>
        <v>0.33333333333333354</v>
      </c>
    </row>
    <row r="34" spans="2:53" ht="13.5" customHeight="1" x14ac:dyDescent="0.2">
      <c r="AL34" s="4"/>
      <c r="AM34" s="75"/>
      <c r="AN34" s="32">
        <v>0.69</v>
      </c>
      <c r="AO34" s="7" t="s">
        <v>9</v>
      </c>
      <c r="AP34" s="32">
        <f t="shared" si="8"/>
        <v>0.90600000000000003</v>
      </c>
      <c r="AQ34" s="63">
        <f t="shared" si="9"/>
        <v>0.38888888888888851</v>
      </c>
      <c r="AS34" s="32">
        <v>0.69</v>
      </c>
      <c r="AT34" s="7" t="s">
        <v>9</v>
      </c>
      <c r="AU34" s="32">
        <f t="shared" si="10"/>
        <v>0.90600000000000003</v>
      </c>
      <c r="AV34" s="63">
        <f t="shared" si="11"/>
        <v>0.38888888888888851</v>
      </c>
      <c r="AX34" s="32">
        <v>0.69</v>
      </c>
      <c r="AY34" s="7" t="s">
        <v>9</v>
      </c>
      <c r="AZ34" s="32">
        <f t="shared" si="12"/>
        <v>0.90600000000000003</v>
      </c>
      <c r="BA34" s="63">
        <f t="shared" si="13"/>
        <v>0.38888888888888851</v>
      </c>
    </row>
    <row r="35" spans="2:53" ht="13.5" customHeight="1" x14ac:dyDescent="0.2">
      <c r="AL35" s="4"/>
      <c r="AM35" s="75"/>
      <c r="AN35" s="32">
        <v>0.7</v>
      </c>
      <c r="AO35" s="7" t="s">
        <v>9</v>
      </c>
      <c r="AP35" s="32">
        <f t="shared" si="8"/>
        <v>0.90600000000000003</v>
      </c>
      <c r="AQ35" s="63">
        <f t="shared" si="9"/>
        <v>0.44444444444444409</v>
      </c>
      <c r="AS35" s="32">
        <v>0.7</v>
      </c>
      <c r="AT35" s="7" t="s">
        <v>9</v>
      </c>
      <c r="AU35" s="32">
        <f t="shared" si="10"/>
        <v>0.90600000000000003</v>
      </c>
      <c r="AV35" s="63">
        <f t="shared" si="11"/>
        <v>0.44444444444444409</v>
      </c>
      <c r="AX35" s="32">
        <v>0.7</v>
      </c>
      <c r="AY35" s="7" t="s">
        <v>9</v>
      </c>
      <c r="AZ35" s="32">
        <f t="shared" si="12"/>
        <v>0.90600000000000003</v>
      </c>
      <c r="BA35" s="63">
        <f t="shared" si="13"/>
        <v>0.44444444444444409</v>
      </c>
    </row>
    <row r="36" spans="2:53" ht="13.5" customHeight="1" x14ac:dyDescent="0.2">
      <c r="AL36" s="4"/>
      <c r="AM36" s="75"/>
      <c r="AN36" s="32">
        <v>0.71</v>
      </c>
      <c r="AO36" s="29" t="s">
        <v>1</v>
      </c>
      <c r="AP36" s="32">
        <f t="shared" si="8"/>
        <v>1.51</v>
      </c>
      <c r="AQ36" s="63">
        <f t="shared" si="9"/>
        <v>0</v>
      </c>
      <c r="AS36" s="32">
        <v>0.71</v>
      </c>
      <c r="AT36" s="7" t="s">
        <v>9</v>
      </c>
      <c r="AU36" s="32">
        <f t="shared" si="10"/>
        <v>0.90600000000000003</v>
      </c>
      <c r="AV36" s="63">
        <f t="shared" si="11"/>
        <v>0.49999999999999967</v>
      </c>
      <c r="AX36" s="32">
        <v>0.71</v>
      </c>
      <c r="AY36" s="7" t="s">
        <v>9</v>
      </c>
      <c r="AZ36" s="32">
        <f t="shared" si="12"/>
        <v>0.90600000000000003</v>
      </c>
      <c r="BA36" s="63">
        <f t="shared" si="13"/>
        <v>0.49999999999999967</v>
      </c>
    </row>
    <row r="37" spans="2:53" ht="13.5" customHeight="1" x14ac:dyDescent="0.2">
      <c r="C37" s="31"/>
      <c r="AL37" s="4"/>
      <c r="AM37" s="75"/>
      <c r="AN37" s="32">
        <v>0.72</v>
      </c>
      <c r="AO37" s="29" t="s">
        <v>1</v>
      </c>
      <c r="AP37" s="32">
        <f t="shared" si="8"/>
        <v>1.51</v>
      </c>
      <c r="AQ37" s="63">
        <f t="shared" si="9"/>
        <v>4.7619047619047644E-2</v>
      </c>
      <c r="AS37" s="32">
        <v>0.72</v>
      </c>
      <c r="AT37" s="7" t="s">
        <v>9</v>
      </c>
      <c r="AU37" s="32">
        <f t="shared" si="10"/>
        <v>0.90600000000000003</v>
      </c>
      <c r="AV37" s="63">
        <f t="shared" si="11"/>
        <v>0.55555555555555525</v>
      </c>
      <c r="AX37" s="32">
        <v>0.72</v>
      </c>
      <c r="AY37" s="7" t="s">
        <v>9</v>
      </c>
      <c r="AZ37" s="32">
        <f t="shared" si="12"/>
        <v>0.90600000000000003</v>
      </c>
      <c r="BA37" s="63">
        <f t="shared" si="13"/>
        <v>0.55555555555555525</v>
      </c>
    </row>
    <row r="38" spans="2:53" ht="13.5" customHeight="1" x14ac:dyDescent="0.2">
      <c r="C38" s="30"/>
      <c r="AL38" s="4"/>
      <c r="AM38" s="75"/>
      <c r="AN38" s="32">
        <v>0.73</v>
      </c>
      <c r="AO38" s="29" t="s">
        <v>1</v>
      </c>
      <c r="AP38" s="32">
        <f t="shared" si="8"/>
        <v>1.51</v>
      </c>
      <c r="AQ38" s="63">
        <f t="shared" si="9"/>
        <v>9.5238095238095288E-2</v>
      </c>
      <c r="AS38" s="32">
        <v>0.73</v>
      </c>
      <c r="AT38" s="7" t="s">
        <v>9</v>
      </c>
      <c r="AU38" s="32">
        <f t="shared" si="10"/>
        <v>0.90600000000000003</v>
      </c>
      <c r="AV38" s="63">
        <f t="shared" si="11"/>
        <v>0.61111111111111083</v>
      </c>
      <c r="AX38" s="32">
        <v>0.73</v>
      </c>
      <c r="AY38" s="7" t="s">
        <v>9</v>
      </c>
      <c r="AZ38" s="32">
        <f t="shared" si="12"/>
        <v>0.90600000000000003</v>
      </c>
      <c r="BA38" s="63">
        <f t="shared" si="13"/>
        <v>0.61111111111111083</v>
      </c>
    </row>
    <row r="39" spans="2:53" ht="13.5" customHeight="1" x14ac:dyDescent="0.2">
      <c r="C39" s="30"/>
      <c r="AL39" s="4"/>
      <c r="AM39" s="75"/>
      <c r="AN39" s="32">
        <v>0.74</v>
      </c>
      <c r="AO39" s="29" t="s">
        <v>1</v>
      </c>
      <c r="AP39" s="32">
        <f t="shared" si="8"/>
        <v>1.51</v>
      </c>
      <c r="AQ39" s="63">
        <f t="shared" si="9"/>
        <v>0.14285714285714293</v>
      </c>
      <c r="AS39" s="32">
        <v>0.74</v>
      </c>
      <c r="AT39" s="7" t="s">
        <v>9</v>
      </c>
      <c r="AU39" s="32">
        <f t="shared" si="10"/>
        <v>0.90600000000000003</v>
      </c>
      <c r="AV39" s="63">
        <f t="shared" si="11"/>
        <v>0.66666666666666641</v>
      </c>
      <c r="AX39" s="32">
        <v>0.74</v>
      </c>
      <c r="AY39" s="7" t="s">
        <v>9</v>
      </c>
      <c r="AZ39" s="32">
        <f t="shared" si="12"/>
        <v>0.90600000000000003</v>
      </c>
      <c r="BA39" s="63">
        <f t="shared" si="13"/>
        <v>0.66666666666666641</v>
      </c>
    </row>
    <row r="40" spans="2:53" ht="13.5" customHeight="1" x14ac:dyDescent="0.2">
      <c r="C40" s="30"/>
      <c r="AL40" s="4"/>
      <c r="AM40" s="75"/>
      <c r="AN40" s="32">
        <v>0.75</v>
      </c>
      <c r="AO40" s="29" t="s">
        <v>1</v>
      </c>
      <c r="AP40" s="32">
        <f t="shared" si="8"/>
        <v>1.51</v>
      </c>
      <c r="AQ40" s="63">
        <f t="shared" si="9"/>
        <v>0.19047619047619058</v>
      </c>
      <c r="AS40" s="32">
        <v>0.75</v>
      </c>
      <c r="AT40" s="7" t="s">
        <v>9</v>
      </c>
      <c r="AU40" s="32">
        <f t="shared" si="10"/>
        <v>0.90600000000000003</v>
      </c>
      <c r="AV40" s="63">
        <f t="shared" si="11"/>
        <v>0.7222222222222221</v>
      </c>
      <c r="AX40" s="32">
        <v>0.75</v>
      </c>
      <c r="AY40" s="7" t="s">
        <v>9</v>
      </c>
      <c r="AZ40" s="32">
        <f t="shared" si="12"/>
        <v>0.90600000000000003</v>
      </c>
      <c r="BA40" s="63">
        <f t="shared" si="13"/>
        <v>0.7222222222222221</v>
      </c>
    </row>
    <row r="41" spans="2:53" ht="13.5" customHeight="1" x14ac:dyDescent="0.2">
      <c r="B41" s="31"/>
      <c r="C41" s="30"/>
      <c r="E41" s="31"/>
      <c r="AL41" s="4"/>
      <c r="AM41" s="75"/>
      <c r="AN41" s="32">
        <v>0.76</v>
      </c>
      <c r="AO41" s="29" t="s">
        <v>1</v>
      </c>
      <c r="AP41" s="32">
        <f t="shared" si="8"/>
        <v>1.51</v>
      </c>
      <c r="AQ41" s="63">
        <f t="shared" si="9"/>
        <v>0.23809523809523822</v>
      </c>
      <c r="AS41" s="32">
        <v>0.76</v>
      </c>
      <c r="AT41" s="7" t="s">
        <v>9</v>
      </c>
      <c r="AU41" s="32">
        <f t="shared" si="10"/>
        <v>0.90600000000000003</v>
      </c>
      <c r="AV41" s="63">
        <f t="shared" si="11"/>
        <v>0.77777777777777768</v>
      </c>
      <c r="AX41" s="32">
        <v>0.76</v>
      </c>
      <c r="AY41" s="7" t="s">
        <v>9</v>
      </c>
      <c r="AZ41" s="32">
        <f t="shared" si="12"/>
        <v>0.90600000000000003</v>
      </c>
      <c r="BA41" s="63">
        <f t="shared" si="13"/>
        <v>0.77777777777777768</v>
      </c>
    </row>
    <row r="42" spans="2:53" ht="13.5" customHeight="1" x14ac:dyDescent="0.2">
      <c r="B42" s="30"/>
      <c r="C42" s="30"/>
      <c r="D42" s="31"/>
      <c r="E42" s="30"/>
      <c r="AL42" s="4"/>
      <c r="AM42" s="75"/>
      <c r="AN42" s="32">
        <v>0.77</v>
      </c>
      <c r="AO42" s="29" t="s">
        <v>1</v>
      </c>
      <c r="AP42" s="32">
        <f t="shared" si="8"/>
        <v>1.51</v>
      </c>
      <c r="AQ42" s="63">
        <f t="shared" si="9"/>
        <v>0.28571428571428586</v>
      </c>
      <c r="AS42" s="32">
        <v>0.77</v>
      </c>
      <c r="AT42" s="7" t="s">
        <v>9</v>
      </c>
      <c r="AU42" s="32">
        <f t="shared" si="10"/>
        <v>0.90600000000000003</v>
      </c>
      <c r="AV42" s="63">
        <f t="shared" si="11"/>
        <v>0.83333333333333326</v>
      </c>
      <c r="AX42" s="32">
        <v>0.77</v>
      </c>
      <c r="AY42" s="7" t="s">
        <v>9</v>
      </c>
      <c r="AZ42" s="32">
        <f t="shared" si="12"/>
        <v>0.90600000000000003</v>
      </c>
      <c r="BA42" s="63">
        <f t="shared" si="13"/>
        <v>0.83333333333333326</v>
      </c>
    </row>
    <row r="43" spans="2:53" ht="13.5" customHeight="1" x14ac:dyDescent="0.2">
      <c r="B43" s="30"/>
      <c r="C43" s="30"/>
      <c r="D43" s="30"/>
      <c r="E43" s="30"/>
      <c r="AL43" s="4"/>
      <c r="AM43" s="75"/>
      <c r="AN43" s="32">
        <v>0.78</v>
      </c>
      <c r="AO43" s="29" t="s">
        <v>1</v>
      </c>
      <c r="AP43" s="32">
        <f t="shared" si="8"/>
        <v>1.51</v>
      </c>
      <c r="AQ43" s="63">
        <f t="shared" si="9"/>
        <v>0.33333333333333354</v>
      </c>
      <c r="AS43" s="32">
        <v>0.78</v>
      </c>
      <c r="AT43" s="7" t="s">
        <v>9</v>
      </c>
      <c r="AU43" s="32">
        <f t="shared" si="10"/>
        <v>0.90600000000000003</v>
      </c>
      <c r="AV43" s="63">
        <f t="shared" si="11"/>
        <v>0.88888888888888884</v>
      </c>
      <c r="AX43" s="32">
        <v>0.78</v>
      </c>
      <c r="AY43" s="7" t="s">
        <v>9</v>
      </c>
      <c r="AZ43" s="32">
        <f t="shared" si="12"/>
        <v>0.90600000000000003</v>
      </c>
      <c r="BA43" s="63">
        <f t="shared" si="13"/>
        <v>0.88888888888888884</v>
      </c>
    </row>
    <row r="44" spans="2:53" ht="13.5" customHeight="1" x14ac:dyDescent="0.2">
      <c r="B44" s="30"/>
      <c r="C44" s="30"/>
      <c r="D44" s="30"/>
      <c r="E44" s="30"/>
      <c r="AL44" s="4"/>
      <c r="AM44" s="75"/>
      <c r="AN44" s="32">
        <v>0.79</v>
      </c>
      <c r="AO44" s="29" t="s">
        <v>1</v>
      </c>
      <c r="AP44" s="32">
        <f t="shared" si="8"/>
        <v>1.51</v>
      </c>
      <c r="AQ44" s="63">
        <f t="shared" si="9"/>
        <v>0.38095238095238115</v>
      </c>
      <c r="AS44" s="32">
        <v>0.79</v>
      </c>
      <c r="AT44" s="7" t="s">
        <v>9</v>
      </c>
      <c r="AU44" s="32">
        <f t="shared" si="10"/>
        <v>0.90600000000000003</v>
      </c>
      <c r="AV44" s="63">
        <f t="shared" si="11"/>
        <v>0.94444444444444442</v>
      </c>
      <c r="AX44" s="32">
        <v>0.79</v>
      </c>
      <c r="AY44" s="7" t="s">
        <v>9</v>
      </c>
      <c r="AZ44" s="32">
        <f t="shared" si="12"/>
        <v>0.90600000000000003</v>
      </c>
      <c r="BA44" s="63">
        <f t="shared" si="13"/>
        <v>0.94444444444444442</v>
      </c>
    </row>
    <row r="45" spans="2:53" ht="13.5" customHeight="1" x14ac:dyDescent="0.2">
      <c r="B45" s="30"/>
      <c r="C45" s="30"/>
      <c r="D45" s="30"/>
      <c r="E45" s="30"/>
      <c r="AL45" s="4"/>
      <c r="AM45" s="75"/>
      <c r="AN45" s="32">
        <v>0.8</v>
      </c>
      <c r="AO45" s="29" t="s">
        <v>1</v>
      </c>
      <c r="AP45" s="32">
        <f t="shared" si="8"/>
        <v>1.51</v>
      </c>
      <c r="AQ45" s="63">
        <f t="shared" si="9"/>
        <v>0.42857142857142883</v>
      </c>
      <c r="AS45" s="32">
        <v>0.8</v>
      </c>
      <c r="AT45" s="7" t="s">
        <v>9</v>
      </c>
      <c r="AU45" s="32">
        <f t="shared" si="10"/>
        <v>0.90600000000000003</v>
      </c>
      <c r="AV45" s="63">
        <f t="shared" si="11"/>
        <v>1</v>
      </c>
      <c r="AX45" s="32">
        <v>0.8</v>
      </c>
      <c r="AY45" s="7" t="s">
        <v>9</v>
      </c>
      <c r="AZ45" s="32">
        <f t="shared" si="12"/>
        <v>0.90600000000000003</v>
      </c>
      <c r="BA45" s="63">
        <f t="shared" si="13"/>
        <v>1</v>
      </c>
    </row>
    <row r="46" spans="2:53" ht="13.5" customHeight="1" x14ac:dyDescent="0.2">
      <c r="B46" s="30"/>
      <c r="C46" s="30"/>
      <c r="D46" s="30"/>
      <c r="E46" s="30"/>
      <c r="AL46" s="4"/>
      <c r="AM46" s="75"/>
      <c r="AN46" s="32">
        <v>0.81</v>
      </c>
      <c r="AO46" s="29" t="s">
        <v>1</v>
      </c>
      <c r="AP46" s="32">
        <f t="shared" si="8"/>
        <v>1.51</v>
      </c>
      <c r="AQ46" s="63">
        <f t="shared" si="9"/>
        <v>0.47619047619047644</v>
      </c>
      <c r="AS46" s="32">
        <v>0.81</v>
      </c>
      <c r="AT46" s="29" t="s">
        <v>1</v>
      </c>
      <c r="AU46" s="32">
        <f t="shared" si="10"/>
        <v>1.51</v>
      </c>
      <c r="AV46" s="63">
        <f t="shared" si="11"/>
        <v>0.47619047619047644</v>
      </c>
      <c r="AX46" s="32">
        <v>0.81</v>
      </c>
      <c r="AY46" s="29" t="s">
        <v>1</v>
      </c>
      <c r="AZ46" s="32">
        <f t="shared" si="12"/>
        <v>1.51</v>
      </c>
      <c r="BA46" s="63">
        <f t="shared" si="13"/>
        <v>0.47619047619047644</v>
      </c>
    </row>
    <row r="47" spans="2:53" ht="13.5" customHeight="1" x14ac:dyDescent="0.2">
      <c r="B47" s="30"/>
      <c r="C47" s="30"/>
      <c r="D47" s="30"/>
      <c r="E47" s="30"/>
      <c r="AL47" s="4"/>
      <c r="AM47" s="75"/>
      <c r="AN47" s="32">
        <v>0.82</v>
      </c>
      <c r="AO47" s="29" t="s">
        <v>1</v>
      </c>
      <c r="AP47" s="32">
        <f t="shared" si="8"/>
        <v>1.51</v>
      </c>
      <c r="AQ47" s="63">
        <f t="shared" si="9"/>
        <v>0.5238095238095235</v>
      </c>
      <c r="AS47" s="32">
        <v>0.82</v>
      </c>
      <c r="AT47" s="7" t="s">
        <v>10</v>
      </c>
      <c r="AU47" s="32">
        <f t="shared" si="10"/>
        <v>1.4690000000000001</v>
      </c>
      <c r="AV47" s="63">
        <f t="shared" si="11"/>
        <v>0</v>
      </c>
      <c r="AX47" s="32">
        <v>0.82</v>
      </c>
      <c r="AY47" s="7" t="s">
        <v>10</v>
      </c>
      <c r="AZ47" s="32">
        <f t="shared" si="12"/>
        <v>1.4690000000000001</v>
      </c>
      <c r="BA47" s="63">
        <f t="shared" si="13"/>
        <v>0</v>
      </c>
    </row>
    <row r="48" spans="2:53" ht="13.5" customHeight="1" x14ac:dyDescent="0.2">
      <c r="B48" s="30"/>
      <c r="C48" s="30"/>
      <c r="D48" s="30"/>
      <c r="E48" s="30"/>
      <c r="AL48" s="4"/>
      <c r="AM48" s="75"/>
      <c r="AN48" s="32">
        <v>0.83</v>
      </c>
      <c r="AO48" s="7" t="s">
        <v>10</v>
      </c>
      <c r="AP48" s="32">
        <f t="shared" si="8"/>
        <v>1.4690000000000001</v>
      </c>
      <c r="AQ48" s="63">
        <f t="shared" si="9"/>
        <v>3.5714285714285726E-2</v>
      </c>
      <c r="AS48" s="32">
        <v>0.83</v>
      </c>
      <c r="AT48" s="7" t="s">
        <v>10</v>
      </c>
      <c r="AU48" s="32">
        <f t="shared" si="10"/>
        <v>1.4690000000000001</v>
      </c>
      <c r="AV48" s="63">
        <f t="shared" si="11"/>
        <v>3.5714285714285726E-2</v>
      </c>
      <c r="AX48" s="32">
        <v>0.83</v>
      </c>
      <c r="AY48" s="7" t="s">
        <v>10</v>
      </c>
      <c r="AZ48" s="32">
        <f t="shared" si="12"/>
        <v>1.4690000000000001</v>
      </c>
      <c r="BA48" s="63">
        <f t="shared" si="13"/>
        <v>3.5714285714285726E-2</v>
      </c>
    </row>
    <row r="49" spans="2:53" ht="13.5" customHeight="1" x14ac:dyDescent="0.2">
      <c r="B49" s="30"/>
      <c r="C49" s="30"/>
      <c r="D49" s="30"/>
      <c r="E49" s="30"/>
      <c r="AL49" s="4"/>
      <c r="AM49" s="75"/>
      <c r="AN49" s="32">
        <v>0.84</v>
      </c>
      <c r="AO49" s="7" t="s">
        <v>10</v>
      </c>
      <c r="AP49" s="32">
        <f t="shared" si="8"/>
        <v>1.4690000000000001</v>
      </c>
      <c r="AQ49" s="63">
        <f t="shared" si="9"/>
        <v>7.1428571428571452E-2</v>
      </c>
      <c r="AS49" s="32">
        <v>0.84</v>
      </c>
      <c r="AT49" s="7" t="s">
        <v>10</v>
      </c>
      <c r="AU49" s="32">
        <f t="shared" si="10"/>
        <v>1.4690000000000001</v>
      </c>
      <c r="AV49" s="63">
        <f t="shared" si="11"/>
        <v>7.1428571428571452E-2</v>
      </c>
      <c r="AX49" s="32">
        <v>0.84</v>
      </c>
      <c r="AY49" s="7" t="s">
        <v>10</v>
      </c>
      <c r="AZ49" s="32">
        <f t="shared" si="12"/>
        <v>1.4690000000000001</v>
      </c>
      <c r="BA49" s="63">
        <f t="shared" si="13"/>
        <v>7.1428571428571452E-2</v>
      </c>
    </row>
    <row r="50" spans="2:53" ht="13.5" customHeight="1" x14ac:dyDescent="0.2">
      <c r="B50" s="30"/>
      <c r="C50" s="30"/>
      <c r="D50" s="30"/>
      <c r="E50" s="30"/>
      <c r="AL50" s="4"/>
      <c r="AM50" s="75"/>
      <c r="AN50" s="32">
        <v>0.85</v>
      </c>
      <c r="AO50" s="7" t="s">
        <v>10</v>
      </c>
      <c r="AP50" s="32">
        <f t="shared" si="8"/>
        <v>1.4690000000000001</v>
      </c>
      <c r="AQ50" s="63">
        <f t="shared" si="9"/>
        <v>0.10714285714285718</v>
      </c>
      <c r="AS50" s="32">
        <v>0.85</v>
      </c>
      <c r="AT50" s="7" t="s">
        <v>10</v>
      </c>
      <c r="AU50" s="32">
        <f t="shared" si="10"/>
        <v>1.4690000000000001</v>
      </c>
      <c r="AV50" s="63">
        <f t="shared" si="11"/>
        <v>0.10714285714285718</v>
      </c>
      <c r="AX50" s="32">
        <v>0.85</v>
      </c>
      <c r="AY50" s="7" t="s">
        <v>10</v>
      </c>
      <c r="AZ50" s="32">
        <f t="shared" si="12"/>
        <v>1.4690000000000001</v>
      </c>
      <c r="BA50" s="63">
        <f t="shared" si="13"/>
        <v>0.10714285714285718</v>
      </c>
    </row>
    <row r="51" spans="2:53" ht="13.5" customHeight="1" x14ac:dyDescent="0.2">
      <c r="B51" s="30"/>
      <c r="C51" s="30"/>
      <c r="D51" s="30"/>
      <c r="E51" s="30"/>
      <c r="AL51" s="4"/>
      <c r="AM51" s="75"/>
      <c r="AN51" s="32">
        <v>0.86</v>
      </c>
      <c r="AO51" s="7" t="s">
        <v>10</v>
      </c>
      <c r="AP51" s="32">
        <f t="shared" si="8"/>
        <v>1.4690000000000001</v>
      </c>
      <c r="AQ51" s="63">
        <f t="shared" si="9"/>
        <v>0.1428571428571429</v>
      </c>
      <c r="AS51" s="32">
        <v>0.86</v>
      </c>
      <c r="AT51" s="7" t="s">
        <v>10</v>
      </c>
      <c r="AU51" s="32">
        <f t="shared" si="10"/>
        <v>1.4690000000000001</v>
      </c>
      <c r="AV51" s="63">
        <f t="shared" si="11"/>
        <v>0.1428571428571429</v>
      </c>
      <c r="AX51" s="32">
        <v>0.86</v>
      </c>
      <c r="AY51" s="7" t="s">
        <v>10</v>
      </c>
      <c r="AZ51" s="32">
        <f t="shared" si="12"/>
        <v>1.4690000000000001</v>
      </c>
      <c r="BA51" s="63">
        <f t="shared" si="13"/>
        <v>0.1428571428571429</v>
      </c>
    </row>
    <row r="52" spans="2:53" ht="13.5" customHeight="1" x14ac:dyDescent="0.2">
      <c r="B52" s="30"/>
      <c r="C52" s="30"/>
      <c r="D52" s="30"/>
      <c r="E52" s="30"/>
      <c r="AL52" s="4"/>
      <c r="AM52" s="75"/>
      <c r="AN52" s="32">
        <v>0.87</v>
      </c>
      <c r="AO52" s="7" t="s">
        <v>10</v>
      </c>
      <c r="AP52" s="32">
        <f t="shared" si="8"/>
        <v>1.4690000000000001</v>
      </c>
      <c r="AQ52" s="63">
        <f t="shared" si="9"/>
        <v>0.17857142857142863</v>
      </c>
      <c r="AS52" s="32">
        <v>0.87</v>
      </c>
      <c r="AT52" s="7" t="s">
        <v>10</v>
      </c>
      <c r="AU52" s="32">
        <f t="shared" si="10"/>
        <v>1.4690000000000001</v>
      </c>
      <c r="AV52" s="63">
        <f t="shared" si="11"/>
        <v>0.17857142857142863</v>
      </c>
      <c r="AX52" s="32">
        <v>0.87</v>
      </c>
      <c r="AY52" s="7" t="s">
        <v>10</v>
      </c>
      <c r="AZ52" s="32">
        <f t="shared" si="12"/>
        <v>1.4690000000000001</v>
      </c>
      <c r="BA52" s="63">
        <f t="shared" si="13"/>
        <v>0.17857142857142863</v>
      </c>
    </row>
    <row r="53" spans="2:53" ht="13.5" customHeight="1" x14ac:dyDescent="0.2">
      <c r="B53" s="30"/>
      <c r="D53" s="30"/>
      <c r="E53" s="30"/>
      <c r="AL53" s="4"/>
      <c r="AM53" s="75"/>
      <c r="AN53" s="32">
        <v>0.88</v>
      </c>
      <c r="AO53" s="7" t="s">
        <v>10</v>
      </c>
      <c r="AP53" s="32">
        <f t="shared" si="8"/>
        <v>1.4690000000000001</v>
      </c>
      <c r="AQ53" s="63">
        <f t="shared" si="9"/>
        <v>0.21428571428571436</v>
      </c>
      <c r="AS53" s="32">
        <v>0.88</v>
      </c>
      <c r="AT53" s="7" t="s">
        <v>10</v>
      </c>
      <c r="AU53" s="32">
        <f t="shared" si="10"/>
        <v>1.4690000000000001</v>
      </c>
      <c r="AV53" s="63">
        <f t="shared" si="11"/>
        <v>0.21428571428571436</v>
      </c>
      <c r="AX53" s="32">
        <v>0.88</v>
      </c>
      <c r="AY53" s="7" t="s">
        <v>10</v>
      </c>
      <c r="AZ53" s="32">
        <f t="shared" si="12"/>
        <v>1.4690000000000001</v>
      </c>
      <c r="BA53" s="63">
        <f t="shared" si="13"/>
        <v>0.21428571428571436</v>
      </c>
    </row>
    <row r="54" spans="2:53" ht="13.5" customHeight="1" x14ac:dyDescent="0.2">
      <c r="B54" s="30"/>
      <c r="D54" s="30"/>
      <c r="E54" s="30"/>
      <c r="AL54" s="4"/>
      <c r="AM54" s="75"/>
      <c r="AN54" s="32">
        <v>0.89</v>
      </c>
      <c r="AO54" s="7" t="s">
        <v>10</v>
      </c>
      <c r="AP54" s="32">
        <f t="shared" si="8"/>
        <v>1.4690000000000001</v>
      </c>
      <c r="AQ54" s="63">
        <f t="shared" si="9"/>
        <v>0.25000000000000011</v>
      </c>
      <c r="AS54" s="32">
        <v>0.89</v>
      </c>
      <c r="AT54" s="7" t="s">
        <v>10</v>
      </c>
      <c r="AU54" s="32">
        <f t="shared" si="10"/>
        <v>1.4690000000000001</v>
      </c>
      <c r="AV54" s="63">
        <f t="shared" si="11"/>
        <v>0.25000000000000011</v>
      </c>
      <c r="AX54" s="32">
        <v>0.89</v>
      </c>
      <c r="AY54" s="7" t="s">
        <v>10</v>
      </c>
      <c r="AZ54" s="32">
        <f t="shared" si="12"/>
        <v>1.4690000000000001</v>
      </c>
      <c r="BA54" s="63">
        <f t="shared" si="13"/>
        <v>0.25000000000000011</v>
      </c>
    </row>
    <row r="55" spans="2:53" ht="13.5" customHeight="1" x14ac:dyDescent="0.2">
      <c r="B55" s="30"/>
      <c r="D55" s="30"/>
      <c r="E55" s="30"/>
      <c r="AL55" s="4"/>
      <c r="AM55" s="75"/>
      <c r="AN55" s="32">
        <v>0.9</v>
      </c>
      <c r="AO55" s="7" t="s">
        <v>10</v>
      </c>
      <c r="AP55" s="32">
        <f t="shared" si="8"/>
        <v>1.4690000000000001</v>
      </c>
      <c r="AQ55" s="63">
        <f t="shared" si="9"/>
        <v>0.28571428571428581</v>
      </c>
      <c r="AS55" s="32">
        <v>0.9</v>
      </c>
      <c r="AT55" s="7" t="s">
        <v>10</v>
      </c>
      <c r="AU55" s="32">
        <f t="shared" si="10"/>
        <v>1.4690000000000001</v>
      </c>
      <c r="AV55" s="63">
        <f t="shared" si="11"/>
        <v>0.28571428571428581</v>
      </c>
      <c r="AX55" s="32">
        <v>0.9</v>
      </c>
      <c r="AY55" s="7" t="s">
        <v>10</v>
      </c>
      <c r="AZ55" s="32">
        <f t="shared" si="12"/>
        <v>1.4690000000000001</v>
      </c>
      <c r="BA55" s="63">
        <f t="shared" si="13"/>
        <v>0.28571428571428581</v>
      </c>
    </row>
    <row r="56" spans="2:53" ht="13.5" customHeight="1" x14ac:dyDescent="0.2">
      <c r="B56" s="30"/>
      <c r="D56" s="30"/>
      <c r="E56" s="30"/>
      <c r="AL56" s="4"/>
      <c r="AM56" s="75"/>
      <c r="AN56" s="32">
        <v>0.91</v>
      </c>
      <c r="AO56" s="7" t="s">
        <v>10</v>
      </c>
      <c r="AP56" s="32">
        <f t="shared" si="8"/>
        <v>1.4690000000000001</v>
      </c>
      <c r="AQ56" s="63">
        <f t="shared" si="9"/>
        <v>0.32142857142857156</v>
      </c>
      <c r="AS56" s="32">
        <v>0.91</v>
      </c>
      <c r="AT56" s="7" t="s">
        <v>10</v>
      </c>
      <c r="AU56" s="32">
        <f t="shared" si="10"/>
        <v>1.4690000000000001</v>
      </c>
      <c r="AV56" s="63">
        <f t="shared" si="11"/>
        <v>0.32142857142857156</v>
      </c>
      <c r="AX56" s="32">
        <v>0.91</v>
      </c>
      <c r="AY56" s="7" t="s">
        <v>10</v>
      </c>
      <c r="AZ56" s="32">
        <f t="shared" si="12"/>
        <v>1.4690000000000001</v>
      </c>
      <c r="BA56" s="63">
        <f t="shared" si="13"/>
        <v>0.32142857142857156</v>
      </c>
    </row>
    <row r="57" spans="2:53" ht="13.5" customHeight="1" x14ac:dyDescent="0.2">
      <c r="D57" s="30"/>
      <c r="AL57" s="4"/>
      <c r="AM57" s="75"/>
      <c r="AN57" s="32">
        <v>0.92</v>
      </c>
      <c r="AO57" s="7" t="s">
        <v>10</v>
      </c>
      <c r="AP57" s="32">
        <f t="shared" si="8"/>
        <v>1.4690000000000001</v>
      </c>
      <c r="AQ57" s="63">
        <f t="shared" si="9"/>
        <v>0.35714285714285726</v>
      </c>
      <c r="AS57" s="32">
        <v>0.92</v>
      </c>
      <c r="AT57" s="7" t="s">
        <v>10</v>
      </c>
      <c r="AU57" s="32">
        <f t="shared" si="10"/>
        <v>1.4690000000000001</v>
      </c>
      <c r="AV57" s="63">
        <f t="shared" si="11"/>
        <v>0.35714285714285726</v>
      </c>
      <c r="AX57" s="32">
        <v>0.92</v>
      </c>
      <c r="AY57" s="7" t="s">
        <v>10</v>
      </c>
      <c r="AZ57" s="32">
        <f t="shared" si="12"/>
        <v>1.4690000000000001</v>
      </c>
      <c r="BA57" s="63">
        <f t="shared" si="13"/>
        <v>0.35714285714285726</v>
      </c>
    </row>
    <row r="58" spans="2:53" ht="13.5" customHeight="1" x14ac:dyDescent="0.2">
      <c r="AL58" s="4"/>
      <c r="AM58" s="75"/>
      <c r="AN58" s="32">
        <v>0.93</v>
      </c>
      <c r="AO58" s="7" t="s">
        <v>10</v>
      </c>
      <c r="AP58" s="32">
        <f t="shared" si="8"/>
        <v>1.4690000000000001</v>
      </c>
      <c r="AQ58" s="63">
        <f t="shared" si="9"/>
        <v>0.39285714285714302</v>
      </c>
      <c r="AS58" s="32">
        <v>0.93</v>
      </c>
      <c r="AT58" s="7" t="s">
        <v>10</v>
      </c>
      <c r="AU58" s="32">
        <f t="shared" si="10"/>
        <v>1.4690000000000001</v>
      </c>
      <c r="AV58" s="63">
        <f t="shared" si="11"/>
        <v>0.39285714285714302</v>
      </c>
      <c r="AX58" s="32">
        <v>0.93</v>
      </c>
      <c r="AY58" s="7" t="s">
        <v>10</v>
      </c>
      <c r="AZ58" s="32">
        <f t="shared" si="12"/>
        <v>1.4690000000000001</v>
      </c>
      <c r="BA58" s="63">
        <f t="shared" si="13"/>
        <v>0.39285714285714302</v>
      </c>
    </row>
    <row r="59" spans="2:53" ht="13.5" customHeight="1" x14ac:dyDescent="0.2">
      <c r="AL59" s="4"/>
      <c r="AM59" s="75"/>
      <c r="AN59" s="32">
        <v>0.94</v>
      </c>
      <c r="AO59" s="7" t="s">
        <v>10</v>
      </c>
      <c r="AP59" s="32">
        <f t="shared" si="8"/>
        <v>1.4690000000000001</v>
      </c>
      <c r="AQ59" s="63">
        <f t="shared" si="9"/>
        <v>0.42857142857142833</v>
      </c>
      <c r="AS59" s="32">
        <v>0.94</v>
      </c>
      <c r="AT59" s="7" t="s">
        <v>10</v>
      </c>
      <c r="AU59" s="32">
        <f t="shared" si="10"/>
        <v>1.4690000000000001</v>
      </c>
      <c r="AV59" s="63">
        <f t="shared" si="11"/>
        <v>0.42857142857142833</v>
      </c>
      <c r="AX59" s="32">
        <v>0.94</v>
      </c>
      <c r="AY59" s="7" t="s">
        <v>10</v>
      </c>
      <c r="AZ59" s="32">
        <f t="shared" si="12"/>
        <v>1.4690000000000001</v>
      </c>
      <c r="BA59" s="63">
        <f t="shared" si="13"/>
        <v>0.42857142857142833</v>
      </c>
    </row>
    <row r="60" spans="2:53" ht="13.5" customHeight="1" x14ac:dyDescent="0.2">
      <c r="AL60" s="4"/>
      <c r="AM60" s="75"/>
      <c r="AN60" s="32">
        <v>0.95</v>
      </c>
      <c r="AO60" s="29" t="s">
        <v>8</v>
      </c>
      <c r="AP60" s="32">
        <f t="shared" si="8"/>
        <v>3.11</v>
      </c>
      <c r="AQ60" s="63">
        <f t="shared" si="9"/>
        <v>5.0000000000000058E-2</v>
      </c>
      <c r="AS60" s="32">
        <v>0.95</v>
      </c>
      <c r="AT60" s="7" t="s">
        <v>10</v>
      </c>
      <c r="AU60" s="32">
        <f t="shared" si="10"/>
        <v>1.4690000000000001</v>
      </c>
      <c r="AV60" s="63">
        <f t="shared" si="11"/>
        <v>0.46428571428571408</v>
      </c>
      <c r="AX60" s="32">
        <v>0.95</v>
      </c>
      <c r="AY60" s="7" t="s">
        <v>10</v>
      </c>
      <c r="AZ60" s="32">
        <f t="shared" si="12"/>
        <v>1.4690000000000001</v>
      </c>
      <c r="BA60" s="63">
        <f t="shared" si="13"/>
        <v>0.46428571428571408</v>
      </c>
    </row>
    <row r="61" spans="2:53" ht="13.5" customHeight="1" x14ac:dyDescent="0.2">
      <c r="AL61" s="4"/>
      <c r="AM61" s="75"/>
      <c r="AN61" s="32">
        <v>0.96</v>
      </c>
      <c r="AO61" s="29" t="s">
        <v>8</v>
      </c>
      <c r="AP61" s="32">
        <f t="shared" si="8"/>
        <v>3.11</v>
      </c>
      <c r="AQ61" s="63">
        <f t="shared" si="9"/>
        <v>0.10000000000000012</v>
      </c>
      <c r="AS61" s="32">
        <v>0.96</v>
      </c>
      <c r="AT61" s="7" t="s">
        <v>10</v>
      </c>
      <c r="AU61" s="32">
        <f t="shared" si="10"/>
        <v>1.4690000000000001</v>
      </c>
      <c r="AV61" s="63">
        <f t="shared" si="11"/>
        <v>0.49999999999999978</v>
      </c>
      <c r="AX61" s="32">
        <v>0.96</v>
      </c>
      <c r="AY61" s="7" t="s">
        <v>10</v>
      </c>
      <c r="AZ61" s="32">
        <f t="shared" si="12"/>
        <v>1.4690000000000001</v>
      </c>
      <c r="BA61" s="63">
        <f t="shared" si="13"/>
        <v>0.49999999999999978</v>
      </c>
    </row>
    <row r="62" spans="2:53" ht="13.5" customHeight="1" x14ac:dyDescent="0.2">
      <c r="AL62" s="4"/>
      <c r="AM62" s="75"/>
      <c r="AN62" s="32">
        <v>0.97</v>
      </c>
      <c r="AO62" s="29" t="s">
        <v>8</v>
      </c>
      <c r="AP62" s="32">
        <f t="shared" si="8"/>
        <v>3.11</v>
      </c>
      <c r="AQ62" s="63">
        <f t="shared" si="9"/>
        <v>0.15000000000000016</v>
      </c>
      <c r="AS62" s="32">
        <v>0.97</v>
      </c>
      <c r="AT62" s="7" t="s">
        <v>10</v>
      </c>
      <c r="AU62" s="32">
        <f t="shared" si="10"/>
        <v>1.4690000000000001</v>
      </c>
      <c r="AV62" s="63">
        <f t="shared" si="11"/>
        <v>0.53571428571428548</v>
      </c>
      <c r="AX62" s="32">
        <v>0.97</v>
      </c>
      <c r="AY62" s="7" t="s">
        <v>10</v>
      </c>
      <c r="AZ62" s="32">
        <f t="shared" si="12"/>
        <v>1.4690000000000001</v>
      </c>
      <c r="BA62" s="63">
        <f t="shared" si="13"/>
        <v>0.53571428571428548</v>
      </c>
    </row>
    <row r="63" spans="2:53" ht="13.5" customHeight="1" x14ac:dyDescent="0.2">
      <c r="C63" s="31"/>
      <c r="AL63" s="4"/>
      <c r="AM63" s="75"/>
      <c r="AN63" s="32">
        <v>0.98</v>
      </c>
      <c r="AO63" s="29" t="s">
        <v>8</v>
      </c>
      <c r="AP63" s="32">
        <f t="shared" si="8"/>
        <v>3.11</v>
      </c>
      <c r="AQ63" s="63">
        <f t="shared" si="9"/>
        <v>0.20000000000000023</v>
      </c>
      <c r="AS63" s="32">
        <v>0.98</v>
      </c>
      <c r="AT63" s="7" t="s">
        <v>10</v>
      </c>
      <c r="AU63" s="32">
        <f t="shared" si="10"/>
        <v>1.4690000000000001</v>
      </c>
      <c r="AV63" s="63">
        <f t="shared" si="11"/>
        <v>0.57142857142857129</v>
      </c>
      <c r="AX63" s="32">
        <v>0.98</v>
      </c>
      <c r="AY63" s="7" t="s">
        <v>10</v>
      </c>
      <c r="AZ63" s="32">
        <f t="shared" si="12"/>
        <v>1.4690000000000001</v>
      </c>
      <c r="BA63" s="63">
        <f t="shared" si="13"/>
        <v>0.57142857142857129</v>
      </c>
    </row>
    <row r="64" spans="2:53" ht="13.5" customHeight="1" x14ac:dyDescent="0.2">
      <c r="C64" s="30"/>
      <c r="AL64" s="4"/>
      <c r="AM64" s="75"/>
      <c r="AN64" s="32">
        <v>0.99</v>
      </c>
      <c r="AO64" s="29" t="s">
        <v>8</v>
      </c>
      <c r="AP64" s="32">
        <f t="shared" si="8"/>
        <v>3.11</v>
      </c>
      <c r="AQ64" s="63">
        <f t="shared" si="9"/>
        <v>0.25000000000000028</v>
      </c>
      <c r="AS64" s="32">
        <v>0.99</v>
      </c>
      <c r="AT64" s="7" t="s">
        <v>10</v>
      </c>
      <c r="AU64" s="32">
        <f t="shared" si="10"/>
        <v>1.4690000000000001</v>
      </c>
      <c r="AV64" s="63">
        <f t="shared" si="11"/>
        <v>0.60714285714285698</v>
      </c>
      <c r="AX64" s="32">
        <v>0.99</v>
      </c>
      <c r="AY64" s="7" t="s">
        <v>10</v>
      </c>
      <c r="AZ64" s="32">
        <f t="shared" si="12"/>
        <v>1.4690000000000001</v>
      </c>
      <c r="BA64" s="63">
        <f t="shared" si="13"/>
        <v>0.60714285714285698</v>
      </c>
    </row>
    <row r="65" spans="3:53" ht="13.5" customHeight="1" x14ac:dyDescent="0.2">
      <c r="C65" s="30"/>
      <c r="AL65" s="4"/>
      <c r="AM65" s="75"/>
      <c r="AN65" s="32">
        <v>1</v>
      </c>
      <c r="AO65" s="29" t="s">
        <v>8</v>
      </c>
      <c r="AP65" s="32">
        <f t="shared" si="8"/>
        <v>3.11</v>
      </c>
      <c r="AQ65" s="63">
        <f t="shared" si="9"/>
        <v>0.30000000000000032</v>
      </c>
      <c r="AS65" s="32">
        <v>1</v>
      </c>
      <c r="AT65" s="7" t="s">
        <v>10</v>
      </c>
      <c r="AU65" s="32">
        <f t="shared" si="10"/>
        <v>1.4690000000000001</v>
      </c>
      <c r="AV65" s="63">
        <f t="shared" si="11"/>
        <v>0.64285714285714268</v>
      </c>
      <c r="AX65" s="32">
        <v>1</v>
      </c>
      <c r="AY65" s="7" t="s">
        <v>10</v>
      </c>
      <c r="AZ65" s="32">
        <f t="shared" si="12"/>
        <v>1.4690000000000001</v>
      </c>
      <c r="BA65" s="63">
        <f t="shared" si="13"/>
        <v>0.64285714285714268</v>
      </c>
    </row>
    <row r="66" spans="3:53" ht="13.5" customHeight="1" x14ac:dyDescent="0.2">
      <c r="C66" s="30"/>
      <c r="AL66" s="4"/>
      <c r="AM66" s="75"/>
      <c r="AN66" s="32">
        <v>1.01</v>
      </c>
      <c r="AO66" s="29" t="s">
        <v>8</v>
      </c>
      <c r="AP66" s="32">
        <f t="shared" si="8"/>
        <v>3.11</v>
      </c>
      <c r="AQ66" s="63">
        <f t="shared" si="9"/>
        <v>0.35000000000000037</v>
      </c>
      <c r="AS66" s="32">
        <v>1.01</v>
      </c>
      <c r="AT66" s="7" t="s">
        <v>10</v>
      </c>
      <c r="AU66" s="32">
        <f t="shared" si="10"/>
        <v>1.4690000000000001</v>
      </c>
      <c r="AV66" s="63">
        <f t="shared" si="11"/>
        <v>0.67857142857142849</v>
      </c>
      <c r="AX66" s="32">
        <v>1.01</v>
      </c>
      <c r="AY66" s="7" t="s">
        <v>10</v>
      </c>
      <c r="AZ66" s="32">
        <f t="shared" si="12"/>
        <v>1.4690000000000001</v>
      </c>
      <c r="BA66" s="63">
        <f t="shared" si="13"/>
        <v>0.67857142857142849</v>
      </c>
    </row>
    <row r="67" spans="3:53" ht="13.5" customHeight="1" x14ac:dyDescent="0.2">
      <c r="C67" s="30"/>
      <c r="E67" s="31"/>
      <c r="AL67" s="4"/>
      <c r="AM67" s="75"/>
      <c r="AN67" s="32">
        <v>1.02</v>
      </c>
      <c r="AO67" s="29" t="s">
        <v>8</v>
      </c>
      <c r="AP67" s="32">
        <f t="shared" si="8"/>
        <v>3.11</v>
      </c>
      <c r="AQ67" s="63">
        <f t="shared" si="9"/>
        <v>0.40000000000000047</v>
      </c>
      <c r="AS67" s="32">
        <v>1.02</v>
      </c>
      <c r="AT67" s="7" t="s">
        <v>10</v>
      </c>
      <c r="AU67" s="32">
        <f t="shared" si="10"/>
        <v>1.4690000000000001</v>
      </c>
      <c r="AV67" s="63">
        <f t="shared" si="11"/>
        <v>0.71428571428571419</v>
      </c>
      <c r="AX67" s="32">
        <v>1.02</v>
      </c>
      <c r="AY67" s="7" t="s">
        <v>10</v>
      </c>
      <c r="AZ67" s="32">
        <f t="shared" si="12"/>
        <v>1.4690000000000001</v>
      </c>
      <c r="BA67" s="63">
        <f t="shared" si="13"/>
        <v>0.71428571428571419</v>
      </c>
    </row>
    <row r="68" spans="3:53" ht="13.5" customHeight="1" x14ac:dyDescent="0.2">
      <c r="C68" s="30"/>
      <c r="E68" s="30"/>
      <c r="AL68" s="4"/>
      <c r="AM68" s="75"/>
      <c r="AN68" s="32">
        <v>1.03</v>
      </c>
      <c r="AO68" s="29" t="s">
        <v>8</v>
      </c>
      <c r="AP68" s="32">
        <f t="shared" si="8"/>
        <v>3.11</v>
      </c>
      <c r="AQ68" s="63">
        <f t="shared" si="9"/>
        <v>0.45000000000000051</v>
      </c>
      <c r="AS68" s="32">
        <v>1.03</v>
      </c>
      <c r="AT68" s="7" t="s">
        <v>10</v>
      </c>
      <c r="AU68" s="32">
        <f t="shared" si="10"/>
        <v>1.4690000000000001</v>
      </c>
      <c r="AV68" s="63">
        <f t="shared" si="11"/>
        <v>0.74999999999999989</v>
      </c>
      <c r="AX68" s="32">
        <v>1.03</v>
      </c>
      <c r="AY68" s="7" t="s">
        <v>10</v>
      </c>
      <c r="AZ68" s="32">
        <f t="shared" si="12"/>
        <v>1.4690000000000001</v>
      </c>
      <c r="BA68" s="63">
        <f t="shared" si="13"/>
        <v>0.74999999999999989</v>
      </c>
    </row>
    <row r="69" spans="3:53" ht="13.5" customHeight="1" x14ac:dyDescent="0.2">
      <c r="C69" s="30"/>
      <c r="E69" s="30"/>
      <c r="AL69" s="4"/>
      <c r="AM69" s="75"/>
      <c r="AN69" s="32">
        <v>1.04</v>
      </c>
      <c r="AO69" s="29" t="s">
        <v>8</v>
      </c>
      <c r="AP69" s="32">
        <f t="shared" si="8"/>
        <v>3.11</v>
      </c>
      <c r="AQ69" s="63">
        <f t="shared" si="9"/>
        <v>0.50000000000000056</v>
      </c>
      <c r="AS69" s="32">
        <v>1.04</v>
      </c>
      <c r="AT69" s="7" t="s">
        <v>10</v>
      </c>
      <c r="AU69" s="32">
        <f t="shared" si="10"/>
        <v>1.4690000000000001</v>
      </c>
      <c r="AV69" s="63">
        <f t="shared" si="11"/>
        <v>0.78571428571428559</v>
      </c>
      <c r="AX69" s="32">
        <v>1.04</v>
      </c>
      <c r="AY69" s="7" t="s">
        <v>10</v>
      </c>
      <c r="AZ69" s="32">
        <f t="shared" si="12"/>
        <v>1.4690000000000001</v>
      </c>
      <c r="BA69" s="63">
        <f t="shared" si="13"/>
        <v>0.78571428571428559</v>
      </c>
    </row>
    <row r="70" spans="3:53" ht="13.5" customHeight="1" x14ac:dyDescent="0.2">
      <c r="C70" s="30"/>
      <c r="E70" s="30"/>
      <c r="AL70" s="4"/>
      <c r="AM70" s="75"/>
      <c r="AN70" s="32">
        <v>1.05</v>
      </c>
      <c r="AO70" s="29" t="s">
        <v>8</v>
      </c>
      <c r="AP70" s="32">
        <f t="shared" si="8"/>
        <v>3.11</v>
      </c>
      <c r="AQ70" s="63">
        <f t="shared" si="9"/>
        <v>0.5500000000000006</v>
      </c>
      <c r="AS70" s="32">
        <v>1.05</v>
      </c>
      <c r="AT70" s="7" t="s">
        <v>10</v>
      </c>
      <c r="AU70" s="32">
        <f t="shared" si="10"/>
        <v>1.4690000000000001</v>
      </c>
      <c r="AV70" s="63">
        <f t="shared" si="11"/>
        <v>0.8214285714285714</v>
      </c>
      <c r="AX70" s="32">
        <v>1.05</v>
      </c>
      <c r="AY70" s="7" t="s">
        <v>10</v>
      </c>
      <c r="AZ70" s="32">
        <f t="shared" si="12"/>
        <v>1.4690000000000001</v>
      </c>
      <c r="BA70" s="63">
        <f t="shared" si="13"/>
        <v>0.8214285714285714</v>
      </c>
    </row>
    <row r="71" spans="3:53" ht="13.5" customHeight="1" x14ac:dyDescent="0.2">
      <c r="C71" s="30"/>
      <c r="E71" s="30"/>
      <c r="AL71" s="4"/>
      <c r="AM71" s="75"/>
      <c r="AN71" s="32">
        <v>1.06</v>
      </c>
      <c r="AO71" s="32" t="s">
        <v>32</v>
      </c>
      <c r="AP71" s="32">
        <f t="shared" si="8"/>
        <v>1.57</v>
      </c>
      <c r="AQ71" s="63">
        <f t="shared" si="9"/>
        <v>3.571428571428574E-2</v>
      </c>
      <c r="AS71" s="32">
        <v>1.06</v>
      </c>
      <c r="AT71" s="32" t="s">
        <v>32</v>
      </c>
      <c r="AU71" s="32">
        <f t="shared" si="10"/>
        <v>1.57</v>
      </c>
      <c r="AV71" s="63">
        <f t="shared" si="11"/>
        <v>3.571428571428574E-2</v>
      </c>
      <c r="AX71" s="32">
        <v>1.06</v>
      </c>
      <c r="AY71" s="32" t="s">
        <v>32</v>
      </c>
      <c r="AZ71" s="32">
        <f t="shared" si="12"/>
        <v>1.57</v>
      </c>
      <c r="BA71" s="63">
        <f t="shared" si="13"/>
        <v>3.571428571428574E-2</v>
      </c>
    </row>
    <row r="72" spans="3:53" ht="13.5" customHeight="1" x14ac:dyDescent="0.2">
      <c r="C72" s="30"/>
      <c r="E72" s="30"/>
      <c r="AL72" s="4"/>
      <c r="AM72" s="75"/>
      <c r="AN72" s="32">
        <v>1.07</v>
      </c>
      <c r="AO72" s="32" t="s">
        <v>32</v>
      </c>
      <c r="AP72" s="32">
        <f t="shared" si="8"/>
        <v>1.57</v>
      </c>
      <c r="AQ72" s="63">
        <f t="shared" si="9"/>
        <v>7.142857142857148E-2</v>
      </c>
      <c r="AS72" s="32">
        <v>1.07</v>
      </c>
      <c r="AT72" s="32" t="s">
        <v>32</v>
      </c>
      <c r="AU72" s="32">
        <f t="shared" si="10"/>
        <v>1.57</v>
      </c>
      <c r="AV72" s="63">
        <f t="shared" si="11"/>
        <v>7.142857142857148E-2</v>
      </c>
      <c r="AX72" s="32">
        <v>1.07</v>
      </c>
      <c r="AY72" s="32" t="s">
        <v>32</v>
      </c>
      <c r="AZ72" s="32">
        <f t="shared" si="12"/>
        <v>1.57</v>
      </c>
      <c r="BA72" s="63">
        <f t="shared" si="13"/>
        <v>7.142857142857148E-2</v>
      </c>
    </row>
    <row r="73" spans="3:53" ht="13.5" customHeight="1" x14ac:dyDescent="0.2">
      <c r="C73" s="30"/>
      <c r="E73" s="30"/>
      <c r="AL73" s="4"/>
      <c r="AM73" s="75"/>
      <c r="AN73" s="32">
        <v>1.08</v>
      </c>
      <c r="AO73" s="32" t="s">
        <v>32</v>
      </c>
      <c r="AP73" s="32">
        <f t="shared" si="8"/>
        <v>1.57</v>
      </c>
      <c r="AQ73" s="63">
        <f t="shared" si="9"/>
        <v>0.10714285714285723</v>
      </c>
      <c r="AS73" s="32">
        <v>1.08</v>
      </c>
      <c r="AT73" s="32" t="s">
        <v>32</v>
      </c>
      <c r="AU73" s="32">
        <f t="shared" si="10"/>
        <v>1.57</v>
      </c>
      <c r="AV73" s="63">
        <f t="shared" si="11"/>
        <v>0.10714285714285723</v>
      </c>
      <c r="AX73" s="32">
        <v>1.08</v>
      </c>
      <c r="AY73" s="32" t="s">
        <v>32</v>
      </c>
      <c r="AZ73" s="32">
        <f t="shared" si="12"/>
        <v>1.57</v>
      </c>
      <c r="BA73" s="63">
        <f t="shared" si="13"/>
        <v>0.10714285714285723</v>
      </c>
    </row>
    <row r="74" spans="3:53" ht="13.5" customHeight="1" x14ac:dyDescent="0.2">
      <c r="C74" s="30"/>
      <c r="E74" s="30"/>
      <c r="AL74" s="4"/>
      <c r="AM74" s="75"/>
      <c r="AN74" s="32">
        <v>1.0900000000000001</v>
      </c>
      <c r="AO74" s="32" t="s">
        <v>32</v>
      </c>
      <c r="AP74" s="32">
        <f t="shared" si="8"/>
        <v>1.57</v>
      </c>
      <c r="AQ74" s="63">
        <f t="shared" si="9"/>
        <v>0.14285714285714296</v>
      </c>
      <c r="AS74" s="32">
        <v>1.0900000000000001</v>
      </c>
      <c r="AT74" s="32" t="s">
        <v>32</v>
      </c>
      <c r="AU74" s="32">
        <f t="shared" si="10"/>
        <v>1.57</v>
      </c>
      <c r="AV74" s="63">
        <f t="shared" si="11"/>
        <v>0.14285714285714296</v>
      </c>
      <c r="AX74" s="32">
        <v>1.0900000000000001</v>
      </c>
      <c r="AY74" s="32" t="s">
        <v>32</v>
      </c>
      <c r="AZ74" s="32">
        <f t="shared" si="12"/>
        <v>1.57</v>
      </c>
      <c r="BA74" s="63">
        <f t="shared" si="13"/>
        <v>0.14285714285714296</v>
      </c>
    </row>
    <row r="75" spans="3:53" ht="13.5" customHeight="1" x14ac:dyDescent="0.2">
      <c r="C75" s="30"/>
      <c r="E75" s="30"/>
      <c r="AL75" s="4"/>
      <c r="AM75" s="75"/>
      <c r="AN75" s="32">
        <v>1.1000000000000001</v>
      </c>
      <c r="AO75" s="32" t="s">
        <v>32</v>
      </c>
      <c r="AP75" s="32">
        <f t="shared" si="8"/>
        <v>1.57</v>
      </c>
      <c r="AQ75" s="63">
        <f t="shared" si="9"/>
        <v>0.17857142857142871</v>
      </c>
      <c r="AS75" s="32">
        <v>1.1000000000000001</v>
      </c>
      <c r="AT75" s="32" t="s">
        <v>32</v>
      </c>
      <c r="AU75" s="32">
        <f t="shared" si="10"/>
        <v>1.57</v>
      </c>
      <c r="AV75" s="63">
        <f t="shared" si="11"/>
        <v>0.17857142857142871</v>
      </c>
      <c r="AX75" s="32">
        <v>1.1000000000000001</v>
      </c>
      <c r="AY75" s="32" t="s">
        <v>32</v>
      </c>
      <c r="AZ75" s="32">
        <f t="shared" si="12"/>
        <v>1.57</v>
      </c>
      <c r="BA75" s="63">
        <f t="shared" si="13"/>
        <v>0.17857142857142871</v>
      </c>
    </row>
    <row r="76" spans="3:53" ht="13.5" customHeight="1" x14ac:dyDescent="0.2">
      <c r="C76" s="30"/>
      <c r="E76" s="30"/>
      <c r="AL76" s="4"/>
      <c r="AM76" s="75"/>
      <c r="AN76" s="32">
        <v>1.1100000000000001</v>
      </c>
      <c r="AO76" s="32" t="s">
        <v>32</v>
      </c>
      <c r="AP76" s="32">
        <f t="shared" si="8"/>
        <v>1.57</v>
      </c>
      <c r="AQ76" s="63">
        <f t="shared" si="9"/>
        <v>0.21428571428571447</v>
      </c>
      <c r="AS76" s="32">
        <v>1.1100000000000001</v>
      </c>
      <c r="AT76" s="32" t="s">
        <v>32</v>
      </c>
      <c r="AU76" s="32">
        <f t="shared" si="10"/>
        <v>1.57</v>
      </c>
      <c r="AV76" s="63">
        <f t="shared" si="11"/>
        <v>0.21428571428571447</v>
      </c>
      <c r="AX76" s="32">
        <v>1.1100000000000001</v>
      </c>
      <c r="AY76" s="32" t="s">
        <v>32</v>
      </c>
      <c r="AZ76" s="32">
        <f t="shared" si="12"/>
        <v>1.57</v>
      </c>
      <c r="BA76" s="63">
        <f t="shared" si="13"/>
        <v>0.21428571428571447</v>
      </c>
    </row>
    <row r="77" spans="3:53" ht="13.5" customHeight="1" x14ac:dyDescent="0.2">
      <c r="C77" s="30"/>
      <c r="E77" s="30"/>
      <c r="AL77" s="4"/>
      <c r="AM77" s="75"/>
      <c r="AN77" s="32">
        <v>1.1200000000000001</v>
      </c>
      <c r="AO77" s="32" t="s">
        <v>32</v>
      </c>
      <c r="AP77" s="32">
        <f t="shared" si="8"/>
        <v>1.57</v>
      </c>
      <c r="AQ77" s="63">
        <f t="shared" si="9"/>
        <v>0.25000000000000022</v>
      </c>
      <c r="AS77" s="32">
        <v>1.1200000000000001</v>
      </c>
      <c r="AT77" s="32" t="s">
        <v>32</v>
      </c>
      <c r="AU77" s="32">
        <f t="shared" si="10"/>
        <v>1.57</v>
      </c>
      <c r="AV77" s="63">
        <f t="shared" si="11"/>
        <v>0.25000000000000022</v>
      </c>
      <c r="AX77" s="32">
        <v>1.1200000000000001</v>
      </c>
      <c r="AY77" s="32" t="s">
        <v>32</v>
      </c>
      <c r="AZ77" s="32">
        <f t="shared" si="12"/>
        <v>1.57</v>
      </c>
      <c r="BA77" s="63">
        <f t="shared" si="13"/>
        <v>0.25000000000000022</v>
      </c>
    </row>
    <row r="78" spans="3:53" ht="13.5" customHeight="1" x14ac:dyDescent="0.2">
      <c r="C78" s="30"/>
      <c r="E78" s="30"/>
      <c r="AL78" s="4"/>
      <c r="AM78" s="75"/>
      <c r="AN78" s="32">
        <v>1.1299999999999999</v>
      </c>
      <c r="AO78" s="32" t="s">
        <v>32</v>
      </c>
      <c r="AP78" s="32">
        <f t="shared" si="8"/>
        <v>1.57</v>
      </c>
      <c r="AQ78" s="63">
        <f t="shared" si="9"/>
        <v>0.28571428571428514</v>
      </c>
      <c r="AS78" s="32">
        <v>1.1299999999999999</v>
      </c>
      <c r="AT78" s="32" t="s">
        <v>32</v>
      </c>
      <c r="AU78" s="32">
        <f t="shared" si="10"/>
        <v>1.57</v>
      </c>
      <c r="AV78" s="63">
        <f t="shared" si="11"/>
        <v>0.28571428571428514</v>
      </c>
      <c r="AX78" s="32">
        <v>1.1299999999999999</v>
      </c>
      <c r="AY78" s="32" t="s">
        <v>32</v>
      </c>
      <c r="AZ78" s="32">
        <f t="shared" si="12"/>
        <v>1.57</v>
      </c>
      <c r="BA78" s="63">
        <f t="shared" si="13"/>
        <v>0.28571428571428514</v>
      </c>
    </row>
    <row r="79" spans="3:53" ht="13.5" customHeight="1" x14ac:dyDescent="0.2">
      <c r="E79" s="30"/>
      <c r="AL79" s="4"/>
      <c r="AM79" s="75"/>
      <c r="AN79" s="32">
        <v>1.1399999999999999</v>
      </c>
      <c r="AO79" s="7" t="s">
        <v>2</v>
      </c>
      <c r="AP79" s="32">
        <f t="shared" ref="AP79:AP142" si="15">VLOOKUP(AO79,$B$17:$G$31,4)</f>
        <v>3.6219999999999999</v>
      </c>
      <c r="AQ79" s="63">
        <f t="shared" ref="AQ79:AQ142" si="16">(AN79-VLOOKUP(AO79,$B$17:$G$31,2))/VLOOKUP(AO79,$B$17:$G$31,6)</f>
        <v>3.3333333333333361E-2</v>
      </c>
      <c r="AS79" s="32">
        <v>1.1399999999999999</v>
      </c>
      <c r="AT79" s="32" t="s">
        <v>32</v>
      </c>
      <c r="AU79" s="32">
        <f t="shared" ref="AU79:AU142" si="17">VLOOKUP(AT79,$B$17:$G$31,4)</f>
        <v>1.57</v>
      </c>
      <c r="AV79" s="63">
        <f t="shared" ref="AV79:AV142" si="18">(AS79-VLOOKUP(AT79,$B$17:$G$31,2))/VLOOKUP(AT79,$B$17:$G$31,6)</f>
        <v>0.3214285714285709</v>
      </c>
      <c r="AX79" s="32">
        <v>1.1399999999999999</v>
      </c>
      <c r="AY79" s="32" t="s">
        <v>32</v>
      </c>
      <c r="AZ79" s="32">
        <f t="shared" ref="AZ79:AZ142" si="19">VLOOKUP(AY79,$B$17:$G$31,4)</f>
        <v>1.57</v>
      </c>
      <c r="BA79" s="63">
        <f t="shared" ref="BA79:BA142" si="20">(AX79-VLOOKUP(AY79,$B$17:$G$31,2))/VLOOKUP(AY79,$B$17:$G$31,6)</f>
        <v>0.3214285714285709</v>
      </c>
    </row>
    <row r="80" spans="3:53" ht="13.5" customHeight="1" x14ac:dyDescent="0.2">
      <c r="E80" s="30"/>
      <c r="AL80" s="4"/>
      <c r="AM80" s="75"/>
      <c r="AN80" s="32">
        <v>1.1499999999999999</v>
      </c>
      <c r="AO80" s="7" t="s">
        <v>2</v>
      </c>
      <c r="AP80" s="32">
        <f t="shared" si="15"/>
        <v>3.6219999999999999</v>
      </c>
      <c r="AQ80" s="63">
        <f t="shared" si="16"/>
        <v>6.6666666666666721E-2</v>
      </c>
      <c r="AS80" s="32">
        <v>1.1499999999999999</v>
      </c>
      <c r="AT80" s="32" t="s">
        <v>32</v>
      </c>
      <c r="AU80" s="32">
        <f t="shared" si="17"/>
        <v>1.57</v>
      </c>
      <c r="AV80" s="63">
        <f t="shared" si="18"/>
        <v>0.35714285714285665</v>
      </c>
      <c r="AX80" s="32">
        <v>1.1499999999999999</v>
      </c>
      <c r="AY80" s="32" t="s">
        <v>32</v>
      </c>
      <c r="AZ80" s="32">
        <f t="shared" si="19"/>
        <v>1.57</v>
      </c>
      <c r="BA80" s="63">
        <f t="shared" si="20"/>
        <v>0.35714285714285665</v>
      </c>
    </row>
    <row r="81" spans="2:53" ht="13.5" customHeight="1" x14ac:dyDescent="0.2">
      <c r="E81" s="30"/>
      <c r="AL81" s="4"/>
      <c r="AM81" s="75"/>
      <c r="AN81" s="32">
        <v>1.1599999999999999</v>
      </c>
      <c r="AO81" s="7" t="s">
        <v>2</v>
      </c>
      <c r="AP81" s="32">
        <f t="shared" si="15"/>
        <v>3.6219999999999999</v>
      </c>
      <c r="AQ81" s="63">
        <f t="shared" si="16"/>
        <v>0.10000000000000007</v>
      </c>
      <c r="AS81" s="32">
        <v>1.1599999999999999</v>
      </c>
      <c r="AT81" s="32" t="s">
        <v>32</v>
      </c>
      <c r="AU81" s="32">
        <f t="shared" si="17"/>
        <v>1.57</v>
      </c>
      <c r="AV81" s="63">
        <f t="shared" si="18"/>
        <v>0.39285714285714235</v>
      </c>
      <c r="AX81" s="32">
        <v>1.1599999999999999</v>
      </c>
      <c r="AY81" s="32" t="s">
        <v>32</v>
      </c>
      <c r="AZ81" s="32">
        <f t="shared" si="19"/>
        <v>1.57</v>
      </c>
      <c r="BA81" s="63">
        <f t="shared" si="20"/>
        <v>0.39285714285714235</v>
      </c>
    </row>
    <row r="82" spans="2:53" ht="13.5" customHeight="1" x14ac:dyDescent="0.2">
      <c r="E82" s="30"/>
      <c r="AL82" s="4"/>
      <c r="AM82" s="75"/>
      <c r="AN82" s="32">
        <v>1.17</v>
      </c>
      <c r="AO82" s="7" t="s">
        <v>2</v>
      </c>
      <c r="AP82" s="32">
        <f t="shared" si="15"/>
        <v>3.6219999999999999</v>
      </c>
      <c r="AQ82" s="63">
        <f t="shared" si="16"/>
        <v>0.13333333333333344</v>
      </c>
      <c r="AS82" s="32">
        <v>1.17</v>
      </c>
      <c r="AT82" s="32" t="s">
        <v>32</v>
      </c>
      <c r="AU82" s="32">
        <f t="shared" si="17"/>
        <v>1.57</v>
      </c>
      <c r="AV82" s="63">
        <f t="shared" si="18"/>
        <v>0.4285714285714281</v>
      </c>
      <c r="AX82" s="32">
        <v>1.17</v>
      </c>
      <c r="AY82" s="32" t="s">
        <v>32</v>
      </c>
      <c r="AZ82" s="32">
        <f t="shared" si="19"/>
        <v>1.57</v>
      </c>
      <c r="BA82" s="63">
        <f t="shared" si="20"/>
        <v>0.4285714285714281</v>
      </c>
    </row>
    <row r="83" spans="2:53" ht="13.5" customHeight="1" x14ac:dyDescent="0.2">
      <c r="AL83" s="4"/>
      <c r="AM83" s="75"/>
      <c r="AN83" s="32">
        <v>1.18</v>
      </c>
      <c r="AO83" s="7" t="s">
        <v>2</v>
      </c>
      <c r="AP83" s="32">
        <f t="shared" si="15"/>
        <v>3.6219999999999999</v>
      </c>
      <c r="AQ83" s="63">
        <f t="shared" si="16"/>
        <v>0.1666666666666668</v>
      </c>
      <c r="AS83" s="32">
        <v>1.18</v>
      </c>
      <c r="AT83" s="32" t="s">
        <v>32</v>
      </c>
      <c r="AU83" s="32">
        <f t="shared" si="17"/>
        <v>1.57</v>
      </c>
      <c r="AV83" s="63">
        <f t="shared" si="18"/>
        <v>0.46428571428571386</v>
      </c>
      <c r="AX83" s="32">
        <v>1.18</v>
      </c>
      <c r="AY83" s="32" t="s">
        <v>32</v>
      </c>
      <c r="AZ83" s="32">
        <f t="shared" si="19"/>
        <v>1.57</v>
      </c>
      <c r="BA83" s="63">
        <f t="shared" si="20"/>
        <v>0.46428571428571386</v>
      </c>
    </row>
    <row r="84" spans="2:53" ht="13.5" customHeight="1" x14ac:dyDescent="0.2">
      <c r="AL84" s="4"/>
      <c r="AM84" s="75"/>
      <c r="AN84" s="32">
        <v>1.19</v>
      </c>
      <c r="AO84" s="7" t="s">
        <v>2</v>
      </c>
      <c r="AP84" s="32">
        <f t="shared" si="15"/>
        <v>3.6219999999999999</v>
      </c>
      <c r="AQ84" s="63">
        <f t="shared" si="16"/>
        <v>0.20000000000000015</v>
      </c>
      <c r="AS84" s="32">
        <v>1.19</v>
      </c>
      <c r="AT84" s="32" t="s">
        <v>32</v>
      </c>
      <c r="AU84" s="32">
        <f t="shared" si="17"/>
        <v>1.57</v>
      </c>
      <c r="AV84" s="63">
        <f t="shared" si="18"/>
        <v>0.49999999999999961</v>
      </c>
      <c r="AX84" s="32">
        <v>1.19</v>
      </c>
      <c r="AY84" s="32" t="s">
        <v>32</v>
      </c>
      <c r="AZ84" s="32">
        <f t="shared" si="19"/>
        <v>1.57</v>
      </c>
      <c r="BA84" s="63">
        <f t="shared" si="20"/>
        <v>0.49999999999999961</v>
      </c>
    </row>
    <row r="85" spans="2:53" ht="13.5" customHeight="1" x14ac:dyDescent="0.2">
      <c r="AL85" s="4"/>
      <c r="AM85" s="75"/>
      <c r="AN85" s="32">
        <v>1.2</v>
      </c>
      <c r="AO85" s="7" t="s">
        <v>2</v>
      </c>
      <c r="AP85" s="32">
        <f t="shared" si="15"/>
        <v>3.6219999999999999</v>
      </c>
      <c r="AQ85" s="63">
        <f t="shared" si="16"/>
        <v>0.2333333333333335</v>
      </c>
      <c r="AS85" s="32">
        <v>1.2</v>
      </c>
      <c r="AT85" s="32" t="s">
        <v>32</v>
      </c>
      <c r="AU85" s="32">
        <f t="shared" si="17"/>
        <v>1.57</v>
      </c>
      <c r="AV85" s="63">
        <f t="shared" si="18"/>
        <v>0.53571428571428537</v>
      </c>
      <c r="AX85" s="32">
        <v>1.2</v>
      </c>
      <c r="AY85" s="32" t="s">
        <v>32</v>
      </c>
      <c r="AZ85" s="32">
        <f t="shared" si="19"/>
        <v>1.57</v>
      </c>
      <c r="BA85" s="63">
        <f t="shared" si="20"/>
        <v>0.53571428571428537</v>
      </c>
    </row>
    <row r="86" spans="2:53" ht="13.5" customHeight="1" x14ac:dyDescent="0.2">
      <c r="AL86" s="4"/>
      <c r="AM86" s="75"/>
      <c r="AN86" s="32">
        <v>1.21</v>
      </c>
      <c r="AO86" s="7" t="s">
        <v>2</v>
      </c>
      <c r="AP86" s="32">
        <f t="shared" si="15"/>
        <v>3.6219999999999999</v>
      </c>
      <c r="AQ86" s="63">
        <f t="shared" si="16"/>
        <v>0.26666666666666689</v>
      </c>
      <c r="AS86" s="32">
        <v>1.21</v>
      </c>
      <c r="AT86" s="32" t="s">
        <v>32</v>
      </c>
      <c r="AU86" s="32">
        <f t="shared" si="17"/>
        <v>1.57</v>
      </c>
      <c r="AV86" s="63">
        <f t="shared" si="18"/>
        <v>0.57142857142857106</v>
      </c>
      <c r="AX86" s="32">
        <v>1.21</v>
      </c>
      <c r="AY86" s="32" t="s">
        <v>32</v>
      </c>
      <c r="AZ86" s="32">
        <f t="shared" si="19"/>
        <v>1.57</v>
      </c>
      <c r="BA86" s="63">
        <f t="shared" si="20"/>
        <v>0.57142857142857106</v>
      </c>
    </row>
    <row r="87" spans="2:53" ht="13.5" customHeight="1" x14ac:dyDescent="0.2">
      <c r="B87" s="31"/>
      <c r="AL87" s="4"/>
      <c r="AM87" s="75"/>
      <c r="AN87" s="32">
        <v>1.22</v>
      </c>
      <c r="AO87" s="7" t="s">
        <v>2</v>
      </c>
      <c r="AP87" s="32">
        <f t="shared" si="15"/>
        <v>3.6219999999999999</v>
      </c>
      <c r="AQ87" s="63">
        <f t="shared" si="16"/>
        <v>0.30000000000000021</v>
      </c>
      <c r="AS87" s="32">
        <v>1.22</v>
      </c>
      <c r="AT87" s="32" t="s">
        <v>32</v>
      </c>
      <c r="AU87" s="32">
        <f t="shared" si="17"/>
        <v>1.57</v>
      </c>
      <c r="AV87" s="63">
        <f t="shared" si="18"/>
        <v>0.60714285714285687</v>
      </c>
      <c r="AX87" s="32">
        <v>1.22</v>
      </c>
      <c r="AY87" s="32" t="s">
        <v>32</v>
      </c>
      <c r="AZ87" s="32">
        <f t="shared" si="19"/>
        <v>1.57</v>
      </c>
      <c r="BA87" s="63">
        <f t="shared" si="20"/>
        <v>0.60714285714285687</v>
      </c>
    </row>
    <row r="88" spans="2:53" ht="13.5" customHeight="1" x14ac:dyDescent="0.2">
      <c r="B88" s="30"/>
      <c r="AL88" s="4"/>
      <c r="AM88" s="75"/>
      <c r="AN88" s="32">
        <v>1.23</v>
      </c>
      <c r="AO88" s="7" t="s">
        <v>2</v>
      </c>
      <c r="AP88" s="32">
        <f t="shared" si="15"/>
        <v>3.6219999999999999</v>
      </c>
      <c r="AQ88" s="63">
        <f t="shared" si="16"/>
        <v>0.33333333333333359</v>
      </c>
      <c r="AS88" s="32">
        <v>1.23</v>
      </c>
      <c r="AT88" s="32" t="s">
        <v>32</v>
      </c>
      <c r="AU88" s="32">
        <f t="shared" si="17"/>
        <v>1.57</v>
      </c>
      <c r="AV88" s="63">
        <f t="shared" si="18"/>
        <v>0.64285714285714257</v>
      </c>
      <c r="AX88" s="32">
        <v>1.23</v>
      </c>
      <c r="AY88" s="32" t="s">
        <v>32</v>
      </c>
      <c r="AZ88" s="32">
        <f t="shared" si="19"/>
        <v>1.57</v>
      </c>
      <c r="BA88" s="63">
        <f t="shared" si="20"/>
        <v>0.64285714285714257</v>
      </c>
    </row>
    <row r="89" spans="2:53" ht="13.5" customHeight="1" x14ac:dyDescent="0.2">
      <c r="B89" s="30"/>
      <c r="AL89" s="4"/>
      <c r="AM89" s="75"/>
      <c r="AN89" s="32">
        <v>1.24</v>
      </c>
      <c r="AO89" s="7" t="s">
        <v>2</v>
      </c>
      <c r="AP89" s="32">
        <f t="shared" si="15"/>
        <v>3.6219999999999999</v>
      </c>
      <c r="AQ89" s="63">
        <f t="shared" si="16"/>
        <v>0.36666666666666692</v>
      </c>
      <c r="AS89" s="32">
        <v>1.24</v>
      </c>
      <c r="AT89" s="32" t="s">
        <v>32</v>
      </c>
      <c r="AU89" s="32">
        <f t="shared" si="17"/>
        <v>1.57</v>
      </c>
      <c r="AV89" s="63">
        <f t="shared" si="18"/>
        <v>0.67857142857142827</v>
      </c>
      <c r="AX89" s="32">
        <v>1.24</v>
      </c>
      <c r="AY89" s="32" t="s">
        <v>32</v>
      </c>
      <c r="AZ89" s="32">
        <f t="shared" si="19"/>
        <v>1.57</v>
      </c>
      <c r="BA89" s="63">
        <f t="shared" si="20"/>
        <v>0.67857142857142827</v>
      </c>
    </row>
    <row r="90" spans="2:53" ht="13.5" customHeight="1" x14ac:dyDescent="0.2">
      <c r="B90" s="30"/>
      <c r="AL90" s="4"/>
      <c r="AM90" s="75"/>
      <c r="AN90" s="32">
        <v>1.25</v>
      </c>
      <c r="AO90" s="7" t="s">
        <v>2</v>
      </c>
      <c r="AP90" s="32">
        <f t="shared" si="15"/>
        <v>3.6219999999999999</v>
      </c>
      <c r="AQ90" s="63">
        <f t="shared" si="16"/>
        <v>0.4000000000000003</v>
      </c>
      <c r="AS90" s="32">
        <v>1.25</v>
      </c>
      <c r="AT90" s="32" t="s">
        <v>32</v>
      </c>
      <c r="AU90" s="32">
        <f t="shared" si="17"/>
        <v>1.57</v>
      </c>
      <c r="AV90" s="63">
        <f t="shared" si="18"/>
        <v>0.71428571428571408</v>
      </c>
      <c r="AX90" s="32">
        <v>1.25</v>
      </c>
      <c r="AY90" s="32" t="s">
        <v>32</v>
      </c>
      <c r="AZ90" s="32">
        <f t="shared" si="19"/>
        <v>1.57</v>
      </c>
      <c r="BA90" s="63">
        <f t="shared" si="20"/>
        <v>0.71428571428571408</v>
      </c>
    </row>
    <row r="91" spans="2:53" ht="13.5" customHeight="1" x14ac:dyDescent="0.2">
      <c r="B91" s="30"/>
      <c r="AL91" s="4"/>
      <c r="AM91" s="75"/>
      <c r="AN91" s="32">
        <v>1.26</v>
      </c>
      <c r="AO91" s="7" t="s">
        <v>2</v>
      </c>
      <c r="AP91" s="32">
        <f t="shared" si="15"/>
        <v>3.6219999999999999</v>
      </c>
      <c r="AQ91" s="63">
        <f t="shared" si="16"/>
        <v>0.43333333333333368</v>
      </c>
      <c r="AS91" s="32">
        <v>1.26</v>
      </c>
      <c r="AT91" s="32" t="s">
        <v>32</v>
      </c>
      <c r="AU91" s="32">
        <f t="shared" si="17"/>
        <v>1.57</v>
      </c>
      <c r="AV91" s="63">
        <f t="shared" si="18"/>
        <v>0.74999999999999978</v>
      </c>
      <c r="AX91" s="32">
        <v>1.26</v>
      </c>
      <c r="AY91" s="32" t="s">
        <v>32</v>
      </c>
      <c r="AZ91" s="32">
        <f t="shared" si="19"/>
        <v>1.57</v>
      </c>
      <c r="BA91" s="63">
        <f t="shared" si="20"/>
        <v>0.74999999999999978</v>
      </c>
    </row>
    <row r="92" spans="2:53" ht="13.5" customHeight="1" x14ac:dyDescent="0.2">
      <c r="B92" s="30"/>
      <c r="AL92" s="4"/>
      <c r="AM92" s="75"/>
      <c r="AN92" s="32">
        <v>1.27</v>
      </c>
      <c r="AO92" s="7" t="s">
        <v>2</v>
      </c>
      <c r="AP92" s="32">
        <f t="shared" si="15"/>
        <v>3.6219999999999999</v>
      </c>
      <c r="AQ92" s="63">
        <f t="shared" si="16"/>
        <v>0.46666666666666701</v>
      </c>
      <c r="AS92" s="32">
        <v>1.27</v>
      </c>
      <c r="AT92" s="32" t="s">
        <v>32</v>
      </c>
      <c r="AU92" s="32">
        <f t="shared" si="17"/>
        <v>1.57</v>
      </c>
      <c r="AV92" s="63">
        <f t="shared" si="18"/>
        <v>0.78571428571428559</v>
      </c>
      <c r="AX92" s="32">
        <v>1.27</v>
      </c>
      <c r="AY92" s="32" t="s">
        <v>32</v>
      </c>
      <c r="AZ92" s="32">
        <f t="shared" si="19"/>
        <v>1.57</v>
      </c>
      <c r="BA92" s="63">
        <f t="shared" si="20"/>
        <v>0.78571428571428559</v>
      </c>
    </row>
    <row r="93" spans="2:53" ht="13.5" customHeight="1" x14ac:dyDescent="0.2">
      <c r="B93" s="30"/>
      <c r="AL93" s="4"/>
      <c r="AM93" s="75"/>
      <c r="AN93" s="32">
        <v>1.28</v>
      </c>
      <c r="AO93" s="7" t="s">
        <v>2</v>
      </c>
      <c r="AP93" s="32">
        <f t="shared" si="15"/>
        <v>3.6219999999999999</v>
      </c>
      <c r="AQ93" s="63">
        <f t="shared" si="16"/>
        <v>0.50000000000000033</v>
      </c>
      <c r="AS93" s="32">
        <v>1.28</v>
      </c>
      <c r="AT93" s="32" t="s">
        <v>32</v>
      </c>
      <c r="AU93" s="32">
        <f t="shared" si="17"/>
        <v>1.57</v>
      </c>
      <c r="AV93" s="63">
        <f t="shared" si="18"/>
        <v>0.82142857142857129</v>
      </c>
      <c r="AX93" s="32">
        <v>1.28</v>
      </c>
      <c r="AY93" s="32" t="s">
        <v>32</v>
      </c>
      <c r="AZ93" s="32">
        <f t="shared" si="19"/>
        <v>1.57</v>
      </c>
      <c r="BA93" s="63">
        <f t="shared" si="20"/>
        <v>0.82142857142857129</v>
      </c>
    </row>
    <row r="94" spans="2:53" ht="13.5" customHeight="1" x14ac:dyDescent="0.2">
      <c r="B94" s="30"/>
      <c r="AL94" s="4"/>
      <c r="AM94" s="75"/>
      <c r="AN94" s="32">
        <v>1.29</v>
      </c>
      <c r="AO94" s="7" t="s">
        <v>2</v>
      </c>
      <c r="AP94" s="32">
        <f t="shared" si="15"/>
        <v>3.6219999999999999</v>
      </c>
      <c r="AQ94" s="63">
        <f t="shared" si="16"/>
        <v>0.53333333333333377</v>
      </c>
      <c r="AS94" s="32">
        <v>1.29</v>
      </c>
      <c r="AT94" s="48" t="s">
        <v>33</v>
      </c>
      <c r="AU94" s="32">
        <f t="shared" si="17"/>
        <v>2.1059999999999999</v>
      </c>
      <c r="AV94" s="63">
        <f t="shared" si="18"/>
        <v>0</v>
      </c>
      <c r="AX94" s="32">
        <v>1.29</v>
      </c>
      <c r="AY94" s="48" t="s">
        <v>33</v>
      </c>
      <c r="AZ94" s="32">
        <f t="shared" si="19"/>
        <v>2.1059999999999999</v>
      </c>
      <c r="BA94" s="63">
        <f t="shared" si="20"/>
        <v>0</v>
      </c>
    </row>
    <row r="95" spans="2:53" ht="13.5" customHeight="1" x14ac:dyDescent="0.2">
      <c r="B95" s="30"/>
      <c r="AL95" s="4"/>
      <c r="AM95" s="75"/>
      <c r="AN95" s="32">
        <v>1.3</v>
      </c>
      <c r="AO95" s="48" t="s">
        <v>33</v>
      </c>
      <c r="AP95" s="32">
        <f t="shared" si="15"/>
        <v>2.1059999999999999</v>
      </c>
      <c r="AQ95" s="63">
        <f t="shared" si="16"/>
        <v>2.7777777777777811E-2</v>
      </c>
      <c r="AS95" s="32">
        <v>1.3</v>
      </c>
      <c r="AT95" s="48" t="s">
        <v>33</v>
      </c>
      <c r="AU95" s="32">
        <f t="shared" si="17"/>
        <v>2.1059999999999999</v>
      </c>
      <c r="AV95" s="63">
        <f t="shared" si="18"/>
        <v>2.7777777777777811E-2</v>
      </c>
      <c r="AX95" s="32">
        <v>1.3</v>
      </c>
      <c r="AY95" s="48" t="s">
        <v>33</v>
      </c>
      <c r="AZ95" s="32">
        <f t="shared" si="19"/>
        <v>2.1059999999999999</v>
      </c>
      <c r="BA95" s="63">
        <f t="shared" si="20"/>
        <v>2.7777777777777811E-2</v>
      </c>
    </row>
    <row r="96" spans="2:53" ht="13.5" customHeight="1" x14ac:dyDescent="0.2">
      <c r="B96" s="30"/>
      <c r="AL96" s="4"/>
      <c r="AM96" s="75"/>
      <c r="AN96" s="32">
        <v>1.31</v>
      </c>
      <c r="AO96" s="48" t="s">
        <v>33</v>
      </c>
      <c r="AP96" s="32">
        <f t="shared" si="15"/>
        <v>2.1059999999999999</v>
      </c>
      <c r="AQ96" s="63">
        <f t="shared" si="16"/>
        <v>5.5555555555555622E-2</v>
      </c>
      <c r="AS96" s="32">
        <v>1.31</v>
      </c>
      <c r="AT96" s="48" t="s">
        <v>33</v>
      </c>
      <c r="AU96" s="32">
        <f t="shared" si="17"/>
        <v>2.1059999999999999</v>
      </c>
      <c r="AV96" s="63">
        <f t="shared" si="18"/>
        <v>5.5555555555555622E-2</v>
      </c>
      <c r="AX96" s="32">
        <v>1.31</v>
      </c>
      <c r="AY96" s="48" t="s">
        <v>33</v>
      </c>
      <c r="AZ96" s="32">
        <f t="shared" si="19"/>
        <v>2.1059999999999999</v>
      </c>
      <c r="BA96" s="63">
        <f t="shared" si="20"/>
        <v>5.5555555555555622E-2</v>
      </c>
    </row>
    <row r="97" spans="2:53" ht="13.5" customHeight="1" x14ac:dyDescent="0.2">
      <c r="B97" s="30"/>
      <c r="AL97" s="4"/>
      <c r="AM97" s="75"/>
      <c r="AN97" s="32">
        <v>1.32</v>
      </c>
      <c r="AO97" s="48" t="s">
        <v>33</v>
      </c>
      <c r="AP97" s="32">
        <f t="shared" si="15"/>
        <v>2.1059999999999999</v>
      </c>
      <c r="AQ97" s="63">
        <f t="shared" si="16"/>
        <v>8.333333333333344E-2</v>
      </c>
      <c r="AS97" s="32">
        <v>1.32</v>
      </c>
      <c r="AT97" s="48" t="s">
        <v>33</v>
      </c>
      <c r="AU97" s="32">
        <f t="shared" si="17"/>
        <v>2.1059999999999999</v>
      </c>
      <c r="AV97" s="63">
        <f t="shared" si="18"/>
        <v>8.333333333333344E-2</v>
      </c>
      <c r="AX97" s="32">
        <v>1.32</v>
      </c>
      <c r="AY97" s="48" t="s">
        <v>33</v>
      </c>
      <c r="AZ97" s="32">
        <f t="shared" si="19"/>
        <v>2.1059999999999999</v>
      </c>
      <c r="BA97" s="63">
        <f t="shared" si="20"/>
        <v>8.333333333333344E-2</v>
      </c>
    </row>
    <row r="98" spans="2:53" ht="13.5" customHeight="1" x14ac:dyDescent="0.2">
      <c r="B98" s="30"/>
      <c r="AL98" s="4"/>
      <c r="AM98" s="75"/>
      <c r="AN98" s="32">
        <v>1.33</v>
      </c>
      <c r="AO98" s="48" t="s">
        <v>33</v>
      </c>
      <c r="AP98" s="32">
        <f t="shared" si="15"/>
        <v>2.1059999999999999</v>
      </c>
      <c r="AQ98" s="63">
        <f t="shared" si="16"/>
        <v>0.11111111111111124</v>
      </c>
      <c r="AS98" s="32">
        <v>1.33</v>
      </c>
      <c r="AT98" s="48" t="s">
        <v>33</v>
      </c>
      <c r="AU98" s="32">
        <f t="shared" si="17"/>
        <v>2.1059999999999999</v>
      </c>
      <c r="AV98" s="63">
        <f t="shared" si="18"/>
        <v>0.11111111111111124</v>
      </c>
      <c r="AX98" s="32">
        <v>1.33</v>
      </c>
      <c r="AY98" s="48" t="s">
        <v>33</v>
      </c>
      <c r="AZ98" s="32">
        <f t="shared" si="19"/>
        <v>2.1059999999999999</v>
      </c>
      <c r="BA98" s="63">
        <f t="shared" si="20"/>
        <v>0.11111111111111124</v>
      </c>
    </row>
    <row r="99" spans="2:53" ht="13.5" customHeight="1" x14ac:dyDescent="0.2">
      <c r="B99" s="30"/>
      <c r="AL99" s="4"/>
      <c r="AM99" s="75"/>
      <c r="AN99" s="32">
        <v>1.34</v>
      </c>
      <c r="AO99" s="48" t="s">
        <v>33</v>
      </c>
      <c r="AP99" s="32">
        <f t="shared" si="15"/>
        <v>2.1059999999999999</v>
      </c>
      <c r="AQ99" s="63">
        <f t="shared" si="16"/>
        <v>0.13888888888888906</v>
      </c>
      <c r="AS99" s="32">
        <v>1.34</v>
      </c>
      <c r="AT99" s="48" t="s">
        <v>33</v>
      </c>
      <c r="AU99" s="32">
        <f t="shared" si="17"/>
        <v>2.1059999999999999</v>
      </c>
      <c r="AV99" s="63">
        <f t="shared" si="18"/>
        <v>0.13888888888888906</v>
      </c>
      <c r="AX99" s="32">
        <v>1.34</v>
      </c>
      <c r="AY99" s="48" t="s">
        <v>33</v>
      </c>
      <c r="AZ99" s="32">
        <f t="shared" si="19"/>
        <v>2.1059999999999999</v>
      </c>
      <c r="BA99" s="63">
        <f t="shared" si="20"/>
        <v>0.13888888888888906</v>
      </c>
    </row>
    <row r="100" spans="2:53" ht="13.5" customHeight="1" x14ac:dyDescent="0.2">
      <c r="B100" s="30"/>
      <c r="AL100" s="4"/>
      <c r="AM100" s="75"/>
      <c r="AN100" s="32">
        <v>1.35</v>
      </c>
      <c r="AO100" s="48" t="s">
        <v>33</v>
      </c>
      <c r="AP100" s="32">
        <f t="shared" si="15"/>
        <v>2.1059999999999999</v>
      </c>
      <c r="AQ100" s="63">
        <f t="shared" si="16"/>
        <v>0.16666666666666688</v>
      </c>
      <c r="AS100" s="32">
        <v>1.35</v>
      </c>
      <c r="AT100" s="48" t="s">
        <v>33</v>
      </c>
      <c r="AU100" s="32">
        <f t="shared" si="17"/>
        <v>2.1059999999999999</v>
      </c>
      <c r="AV100" s="63">
        <f t="shared" si="18"/>
        <v>0.16666666666666688</v>
      </c>
      <c r="AX100" s="32">
        <v>1.35</v>
      </c>
      <c r="AY100" s="48" t="s">
        <v>33</v>
      </c>
      <c r="AZ100" s="32">
        <f t="shared" si="19"/>
        <v>2.1059999999999999</v>
      </c>
      <c r="BA100" s="63">
        <f t="shared" si="20"/>
        <v>0.16666666666666688</v>
      </c>
    </row>
    <row r="101" spans="2:53" ht="13.5" customHeight="1" x14ac:dyDescent="0.2">
      <c r="B101" s="30"/>
      <c r="AL101" s="4"/>
      <c r="AM101" s="75"/>
      <c r="AN101" s="32">
        <v>1.36</v>
      </c>
      <c r="AO101" s="48" t="s">
        <v>33</v>
      </c>
      <c r="AP101" s="32">
        <f t="shared" si="15"/>
        <v>2.1059999999999999</v>
      </c>
      <c r="AQ101" s="63">
        <f t="shared" si="16"/>
        <v>0.1944444444444447</v>
      </c>
      <c r="AS101" s="32">
        <v>1.36</v>
      </c>
      <c r="AT101" s="48" t="s">
        <v>33</v>
      </c>
      <c r="AU101" s="32">
        <f t="shared" si="17"/>
        <v>2.1059999999999999</v>
      </c>
      <c r="AV101" s="63">
        <f t="shared" si="18"/>
        <v>0.1944444444444447</v>
      </c>
      <c r="AX101" s="32">
        <v>1.36</v>
      </c>
      <c r="AY101" s="48" t="s">
        <v>33</v>
      </c>
      <c r="AZ101" s="32">
        <f t="shared" si="19"/>
        <v>2.1059999999999999</v>
      </c>
      <c r="BA101" s="63">
        <f t="shared" si="20"/>
        <v>0.1944444444444447</v>
      </c>
    </row>
    <row r="102" spans="2:53" ht="13.5" customHeight="1" x14ac:dyDescent="0.2">
      <c r="B102" s="30"/>
      <c r="AL102" s="4"/>
      <c r="AM102" s="75"/>
      <c r="AN102" s="32">
        <v>1.37</v>
      </c>
      <c r="AO102" s="48" t="s">
        <v>33</v>
      </c>
      <c r="AP102" s="32">
        <f t="shared" si="15"/>
        <v>2.1059999999999999</v>
      </c>
      <c r="AQ102" s="63">
        <f t="shared" si="16"/>
        <v>0.22222222222222249</v>
      </c>
      <c r="AS102" s="32">
        <v>1.37</v>
      </c>
      <c r="AT102" s="48" t="s">
        <v>33</v>
      </c>
      <c r="AU102" s="32">
        <f t="shared" si="17"/>
        <v>2.1059999999999999</v>
      </c>
      <c r="AV102" s="63">
        <f t="shared" si="18"/>
        <v>0.22222222222222249</v>
      </c>
      <c r="AX102" s="32">
        <v>1.37</v>
      </c>
      <c r="AY102" s="48" t="s">
        <v>33</v>
      </c>
      <c r="AZ102" s="32">
        <f t="shared" si="19"/>
        <v>2.1059999999999999</v>
      </c>
      <c r="BA102" s="63">
        <f t="shared" si="20"/>
        <v>0.22222222222222249</v>
      </c>
    </row>
    <row r="103" spans="2:53" ht="13.5" customHeight="1" x14ac:dyDescent="0.2">
      <c r="AL103" s="4"/>
      <c r="AM103" s="75"/>
      <c r="AN103" s="32">
        <v>1.38</v>
      </c>
      <c r="AO103" s="48" t="s">
        <v>33</v>
      </c>
      <c r="AP103" s="32">
        <f t="shared" si="15"/>
        <v>2.1059999999999999</v>
      </c>
      <c r="AQ103" s="63">
        <f t="shared" si="16"/>
        <v>0.24999999999999969</v>
      </c>
      <c r="AS103" s="32">
        <v>1.38</v>
      </c>
      <c r="AT103" s="48" t="s">
        <v>33</v>
      </c>
      <c r="AU103" s="32">
        <f t="shared" si="17"/>
        <v>2.1059999999999999</v>
      </c>
      <c r="AV103" s="63">
        <f t="shared" si="18"/>
        <v>0.24999999999999969</v>
      </c>
      <c r="AX103" s="32">
        <v>1.38</v>
      </c>
      <c r="AY103" s="48" t="s">
        <v>33</v>
      </c>
      <c r="AZ103" s="32">
        <f t="shared" si="19"/>
        <v>2.1059999999999999</v>
      </c>
      <c r="BA103" s="63">
        <f t="shared" si="20"/>
        <v>0.24999999999999969</v>
      </c>
    </row>
    <row r="104" spans="2:53" ht="13.5" customHeight="1" x14ac:dyDescent="0.2">
      <c r="AL104" s="4"/>
      <c r="AM104" s="75"/>
      <c r="AN104" s="32">
        <v>1.39</v>
      </c>
      <c r="AO104" s="48" t="s">
        <v>33</v>
      </c>
      <c r="AP104" s="32">
        <f t="shared" si="15"/>
        <v>2.1059999999999999</v>
      </c>
      <c r="AQ104" s="63">
        <f t="shared" si="16"/>
        <v>0.27777777777777751</v>
      </c>
      <c r="AS104" s="32">
        <v>1.39</v>
      </c>
      <c r="AT104" s="48" t="s">
        <v>33</v>
      </c>
      <c r="AU104" s="32">
        <f t="shared" si="17"/>
        <v>2.1059999999999999</v>
      </c>
      <c r="AV104" s="63">
        <f t="shared" si="18"/>
        <v>0.27777777777777751</v>
      </c>
      <c r="AX104" s="32">
        <v>1.39</v>
      </c>
      <c r="AY104" s="48" t="s">
        <v>33</v>
      </c>
      <c r="AZ104" s="32">
        <f t="shared" si="19"/>
        <v>2.1059999999999999</v>
      </c>
      <c r="BA104" s="63">
        <f t="shared" si="20"/>
        <v>0.27777777777777751</v>
      </c>
    </row>
    <row r="105" spans="2:53" ht="13.5" customHeight="1" x14ac:dyDescent="0.2">
      <c r="AL105" s="4"/>
      <c r="AM105" s="75"/>
      <c r="AN105" s="32">
        <v>1.4</v>
      </c>
      <c r="AO105" s="48" t="s">
        <v>33</v>
      </c>
      <c r="AP105" s="32">
        <f t="shared" si="15"/>
        <v>2.1059999999999999</v>
      </c>
      <c r="AQ105" s="63">
        <f t="shared" si="16"/>
        <v>0.3055555555555553</v>
      </c>
      <c r="AS105" s="32">
        <v>1.4</v>
      </c>
      <c r="AT105" s="48" t="s">
        <v>33</v>
      </c>
      <c r="AU105" s="32">
        <f t="shared" si="17"/>
        <v>2.1059999999999999</v>
      </c>
      <c r="AV105" s="63">
        <f t="shared" si="18"/>
        <v>0.3055555555555553</v>
      </c>
      <c r="AX105" s="32">
        <v>1.4</v>
      </c>
      <c r="AY105" s="48" t="s">
        <v>33</v>
      </c>
      <c r="AZ105" s="32">
        <f t="shared" si="19"/>
        <v>2.1059999999999999</v>
      </c>
      <c r="BA105" s="63">
        <f t="shared" si="20"/>
        <v>0.3055555555555553</v>
      </c>
    </row>
    <row r="106" spans="2:53" ht="13.5" customHeight="1" x14ac:dyDescent="0.2">
      <c r="AL106" s="4"/>
      <c r="AM106" s="75"/>
      <c r="AN106" s="32">
        <v>1.41</v>
      </c>
      <c r="AO106" s="48" t="s">
        <v>33</v>
      </c>
      <c r="AP106" s="32">
        <f t="shared" si="15"/>
        <v>2.1059999999999999</v>
      </c>
      <c r="AQ106" s="63">
        <f t="shared" si="16"/>
        <v>0.33333333333333315</v>
      </c>
      <c r="AS106" s="32">
        <v>1.41</v>
      </c>
      <c r="AT106" s="48" t="s">
        <v>33</v>
      </c>
      <c r="AU106" s="32">
        <f t="shared" si="17"/>
        <v>2.1059999999999999</v>
      </c>
      <c r="AV106" s="63">
        <f t="shared" si="18"/>
        <v>0.33333333333333315</v>
      </c>
      <c r="AX106" s="32">
        <v>1.41</v>
      </c>
      <c r="AY106" s="48" t="s">
        <v>33</v>
      </c>
      <c r="AZ106" s="32">
        <f t="shared" si="19"/>
        <v>2.1059999999999999</v>
      </c>
      <c r="BA106" s="63">
        <f t="shared" si="20"/>
        <v>0.33333333333333315</v>
      </c>
    </row>
    <row r="107" spans="2:53" ht="13.5" customHeight="1" x14ac:dyDescent="0.2">
      <c r="AL107" s="4"/>
      <c r="AM107" s="75"/>
      <c r="AN107" s="32">
        <v>1.42</v>
      </c>
      <c r="AO107" s="48" t="s">
        <v>33</v>
      </c>
      <c r="AP107" s="32">
        <f t="shared" si="15"/>
        <v>2.1059999999999999</v>
      </c>
      <c r="AQ107" s="63">
        <f t="shared" si="16"/>
        <v>0.36111111111111094</v>
      </c>
      <c r="AS107" s="32">
        <v>1.42</v>
      </c>
      <c r="AT107" s="48" t="s">
        <v>33</v>
      </c>
      <c r="AU107" s="32">
        <f t="shared" si="17"/>
        <v>2.1059999999999999</v>
      </c>
      <c r="AV107" s="63">
        <f t="shared" si="18"/>
        <v>0.36111111111111094</v>
      </c>
      <c r="AX107" s="32">
        <v>1.42</v>
      </c>
      <c r="AY107" s="48" t="s">
        <v>33</v>
      </c>
      <c r="AZ107" s="32">
        <f t="shared" si="19"/>
        <v>2.1059999999999999</v>
      </c>
      <c r="BA107" s="63">
        <f t="shared" si="20"/>
        <v>0.36111111111111094</v>
      </c>
    </row>
    <row r="108" spans="2:53" ht="13.5" customHeight="1" x14ac:dyDescent="0.2">
      <c r="AL108" s="4"/>
      <c r="AM108" s="75"/>
      <c r="AN108" s="32">
        <v>1.43</v>
      </c>
      <c r="AO108" s="29" t="s">
        <v>5</v>
      </c>
      <c r="AP108" s="32">
        <f t="shared" si="15"/>
        <v>3.6219999999999999</v>
      </c>
      <c r="AQ108" s="63">
        <f t="shared" si="16"/>
        <v>0</v>
      </c>
      <c r="AS108" s="32">
        <v>1.43</v>
      </c>
      <c r="AT108" s="48" t="s">
        <v>33</v>
      </c>
      <c r="AU108" s="32">
        <f t="shared" si="17"/>
        <v>2.1059999999999999</v>
      </c>
      <c r="AV108" s="63">
        <f t="shared" si="18"/>
        <v>0.38888888888888873</v>
      </c>
      <c r="AX108" s="32">
        <v>1.43</v>
      </c>
      <c r="AY108" s="48" t="s">
        <v>33</v>
      </c>
      <c r="AZ108" s="32">
        <f t="shared" si="19"/>
        <v>2.1059999999999999</v>
      </c>
      <c r="BA108" s="63">
        <f t="shared" si="20"/>
        <v>0.38888888888888873</v>
      </c>
    </row>
    <row r="109" spans="2:53" ht="13.5" customHeight="1" x14ac:dyDescent="0.2">
      <c r="C109" s="31"/>
      <c r="AL109" s="4"/>
      <c r="AM109" s="75"/>
      <c r="AN109" s="32">
        <v>1.44</v>
      </c>
      <c r="AO109" s="29" t="s">
        <v>5</v>
      </c>
      <c r="AP109" s="32">
        <f t="shared" si="15"/>
        <v>3.6219999999999999</v>
      </c>
      <c r="AQ109" s="63">
        <f t="shared" si="16"/>
        <v>2.2727272727272738E-2</v>
      </c>
      <c r="AS109" s="32">
        <v>1.44</v>
      </c>
      <c r="AT109" s="48" t="s">
        <v>33</v>
      </c>
      <c r="AU109" s="32">
        <f t="shared" si="17"/>
        <v>2.1059999999999999</v>
      </c>
      <c r="AV109" s="63">
        <f t="shared" si="18"/>
        <v>0.41666666666666657</v>
      </c>
      <c r="AX109" s="32">
        <v>1.44</v>
      </c>
      <c r="AY109" s="48" t="s">
        <v>33</v>
      </c>
      <c r="AZ109" s="32">
        <f t="shared" si="19"/>
        <v>2.1059999999999999</v>
      </c>
      <c r="BA109" s="63">
        <f t="shared" si="20"/>
        <v>0.41666666666666657</v>
      </c>
    </row>
    <row r="110" spans="2:53" ht="13.5" customHeight="1" x14ac:dyDescent="0.2">
      <c r="C110" s="30"/>
      <c r="AL110" s="4"/>
      <c r="AM110" s="75"/>
      <c r="AN110" s="32">
        <v>1.45</v>
      </c>
      <c r="AO110" s="29" t="s">
        <v>5</v>
      </c>
      <c r="AP110" s="32">
        <f t="shared" si="15"/>
        <v>3.6219999999999999</v>
      </c>
      <c r="AQ110" s="63">
        <f t="shared" si="16"/>
        <v>4.5454545454545477E-2</v>
      </c>
      <c r="AS110" s="32">
        <v>1.45</v>
      </c>
      <c r="AT110" s="48" t="s">
        <v>33</v>
      </c>
      <c r="AU110" s="32">
        <f t="shared" si="17"/>
        <v>2.1059999999999999</v>
      </c>
      <c r="AV110" s="63">
        <f t="shared" si="18"/>
        <v>0.44444444444444436</v>
      </c>
      <c r="AX110" s="32">
        <v>1.45</v>
      </c>
      <c r="AY110" s="48" t="s">
        <v>33</v>
      </c>
      <c r="AZ110" s="32">
        <f t="shared" si="19"/>
        <v>2.1059999999999999</v>
      </c>
      <c r="BA110" s="63">
        <f t="shared" si="20"/>
        <v>0.44444444444444436</v>
      </c>
    </row>
    <row r="111" spans="2:53" ht="13.5" customHeight="1" x14ac:dyDescent="0.2">
      <c r="C111" s="30"/>
      <c r="AL111" s="4"/>
      <c r="AM111" s="75"/>
      <c r="AN111" s="32">
        <v>1.46</v>
      </c>
      <c r="AO111" s="29" t="s">
        <v>5</v>
      </c>
      <c r="AP111" s="32">
        <f t="shared" si="15"/>
        <v>3.6219999999999999</v>
      </c>
      <c r="AQ111" s="63">
        <f t="shared" si="16"/>
        <v>6.8181818181818218E-2</v>
      </c>
      <c r="AS111" s="32">
        <v>1.46</v>
      </c>
      <c r="AT111" s="48" t="s">
        <v>33</v>
      </c>
      <c r="AU111" s="32">
        <f t="shared" si="17"/>
        <v>2.1059999999999999</v>
      </c>
      <c r="AV111" s="63">
        <f t="shared" si="18"/>
        <v>0.47222222222222221</v>
      </c>
      <c r="AX111" s="32">
        <v>1.46</v>
      </c>
      <c r="AY111" s="48" t="s">
        <v>33</v>
      </c>
      <c r="AZ111" s="32">
        <f t="shared" si="19"/>
        <v>2.1059999999999999</v>
      </c>
      <c r="BA111" s="63">
        <f t="shared" si="20"/>
        <v>0.47222222222222221</v>
      </c>
    </row>
    <row r="112" spans="2:53" ht="13.5" customHeight="1" x14ac:dyDescent="0.2">
      <c r="C112" s="30"/>
      <c r="AL112" s="4"/>
      <c r="AM112" s="75"/>
      <c r="AN112" s="32">
        <v>1.47</v>
      </c>
      <c r="AO112" s="29" t="s">
        <v>5</v>
      </c>
      <c r="AP112" s="32">
        <f t="shared" si="15"/>
        <v>3.6219999999999999</v>
      </c>
      <c r="AQ112" s="63">
        <f t="shared" si="16"/>
        <v>9.0909090909090953E-2</v>
      </c>
      <c r="AS112" s="32">
        <v>1.47</v>
      </c>
      <c r="AT112" s="48" t="s">
        <v>33</v>
      </c>
      <c r="AU112" s="32">
        <f t="shared" si="17"/>
        <v>2.1059999999999999</v>
      </c>
      <c r="AV112" s="63">
        <f t="shared" si="18"/>
        <v>0.5</v>
      </c>
      <c r="AX112" s="32">
        <v>1.47</v>
      </c>
      <c r="AY112" s="48" t="s">
        <v>33</v>
      </c>
      <c r="AZ112" s="32">
        <f t="shared" si="19"/>
        <v>2.1059999999999999</v>
      </c>
      <c r="BA112" s="63">
        <f t="shared" si="20"/>
        <v>0.5</v>
      </c>
    </row>
    <row r="113" spans="3:53" ht="13.5" customHeight="1" x14ac:dyDescent="0.2">
      <c r="C113" s="30"/>
      <c r="E113" s="31"/>
      <c r="AL113" s="4"/>
      <c r="AM113" s="75"/>
      <c r="AN113" s="32">
        <v>1.48</v>
      </c>
      <c r="AO113" s="29" t="s">
        <v>5</v>
      </c>
      <c r="AP113" s="32">
        <f t="shared" si="15"/>
        <v>3.6219999999999999</v>
      </c>
      <c r="AQ113" s="63">
        <f t="shared" si="16"/>
        <v>0.11363636363636369</v>
      </c>
      <c r="AS113" s="32">
        <v>1.48</v>
      </c>
      <c r="AT113" s="48" t="s">
        <v>33</v>
      </c>
      <c r="AU113" s="32">
        <f t="shared" si="17"/>
        <v>2.1059999999999999</v>
      </c>
      <c r="AV113" s="63">
        <f t="shared" si="18"/>
        <v>0.52777777777777779</v>
      </c>
      <c r="AX113" s="32">
        <v>1.48</v>
      </c>
      <c r="AY113" s="48" t="s">
        <v>33</v>
      </c>
      <c r="AZ113" s="32">
        <f t="shared" si="19"/>
        <v>2.1059999999999999</v>
      </c>
      <c r="BA113" s="63">
        <f t="shared" si="20"/>
        <v>0.52777777777777779</v>
      </c>
    </row>
    <row r="114" spans="3:53" ht="13.5" customHeight="1" x14ac:dyDescent="0.2">
      <c r="C114" s="30"/>
      <c r="E114" s="30"/>
      <c r="AL114" s="4"/>
      <c r="AM114" s="75"/>
      <c r="AN114" s="32">
        <v>1.49</v>
      </c>
      <c r="AO114" s="29" t="s">
        <v>5</v>
      </c>
      <c r="AP114" s="32">
        <f t="shared" si="15"/>
        <v>3.6219999999999999</v>
      </c>
      <c r="AQ114" s="63">
        <f t="shared" si="16"/>
        <v>0.13636363636363644</v>
      </c>
      <c r="AS114" s="32">
        <v>1.49</v>
      </c>
      <c r="AT114" s="32" t="s">
        <v>50</v>
      </c>
      <c r="AU114" s="32">
        <f t="shared" si="17"/>
        <v>2.5979999999999999</v>
      </c>
      <c r="AV114" s="63">
        <f t="shared" si="18"/>
        <v>2.3255813953488396E-2</v>
      </c>
      <c r="AX114" s="32">
        <v>1.49</v>
      </c>
      <c r="AY114" s="48" t="s">
        <v>33</v>
      </c>
      <c r="AZ114" s="32">
        <f t="shared" si="19"/>
        <v>2.1059999999999999</v>
      </c>
      <c r="BA114" s="63">
        <f t="shared" si="20"/>
        <v>0.55555555555555558</v>
      </c>
    </row>
    <row r="115" spans="3:53" ht="13.5" customHeight="1" x14ac:dyDescent="0.2">
      <c r="C115" s="30"/>
      <c r="E115" s="30"/>
      <c r="AL115" s="4"/>
      <c r="AM115" s="75"/>
      <c r="AN115" s="32">
        <v>1.5</v>
      </c>
      <c r="AO115" s="29" t="s">
        <v>5</v>
      </c>
      <c r="AP115" s="32">
        <f t="shared" si="15"/>
        <v>3.6219999999999999</v>
      </c>
      <c r="AQ115" s="63">
        <f t="shared" si="16"/>
        <v>0.15909090909090917</v>
      </c>
      <c r="AS115" s="32">
        <v>1.5</v>
      </c>
      <c r="AT115" s="32" t="s">
        <v>50</v>
      </c>
      <c r="AU115" s="32">
        <f t="shared" si="17"/>
        <v>2.5979999999999999</v>
      </c>
      <c r="AV115" s="63">
        <f t="shared" si="18"/>
        <v>4.6511627906976792E-2</v>
      </c>
      <c r="AX115" s="32">
        <v>1.5</v>
      </c>
      <c r="AY115" s="48" t="s">
        <v>33</v>
      </c>
      <c r="AZ115" s="32">
        <f t="shared" si="19"/>
        <v>2.1059999999999999</v>
      </c>
      <c r="BA115" s="63">
        <f t="shared" si="20"/>
        <v>0.58333333333333348</v>
      </c>
    </row>
    <row r="116" spans="3:53" ht="13.5" customHeight="1" x14ac:dyDescent="0.2">
      <c r="C116" s="30"/>
      <c r="E116" s="30"/>
      <c r="AL116" s="4"/>
      <c r="AM116" s="75"/>
      <c r="AN116" s="32">
        <v>1.51</v>
      </c>
      <c r="AO116" s="29" t="s">
        <v>5</v>
      </c>
      <c r="AP116" s="32">
        <f t="shared" si="15"/>
        <v>3.6219999999999999</v>
      </c>
      <c r="AQ116" s="63">
        <f t="shared" si="16"/>
        <v>0.18181818181818191</v>
      </c>
      <c r="AS116" s="32">
        <v>1.51</v>
      </c>
      <c r="AT116" s="32" t="s">
        <v>50</v>
      </c>
      <c r="AU116" s="32">
        <f t="shared" si="17"/>
        <v>2.5979999999999999</v>
      </c>
      <c r="AV116" s="63">
        <f t="shared" si="18"/>
        <v>6.9767441860465185E-2</v>
      </c>
      <c r="AX116" s="32">
        <v>1.51</v>
      </c>
      <c r="AY116" s="48" t="s">
        <v>33</v>
      </c>
      <c r="AZ116" s="32">
        <f t="shared" si="19"/>
        <v>2.1059999999999999</v>
      </c>
      <c r="BA116" s="63">
        <f t="shared" si="20"/>
        <v>0.61111111111111127</v>
      </c>
    </row>
    <row r="117" spans="3:53" ht="13.5" customHeight="1" x14ac:dyDescent="0.2">
      <c r="C117" s="30"/>
      <c r="E117" s="30"/>
      <c r="AL117" s="4"/>
      <c r="AM117" s="75"/>
      <c r="AN117" s="32">
        <v>1.52</v>
      </c>
      <c r="AO117" s="29" t="s">
        <v>5</v>
      </c>
      <c r="AP117" s="32">
        <f t="shared" si="15"/>
        <v>3.6219999999999999</v>
      </c>
      <c r="AQ117" s="63">
        <f t="shared" si="16"/>
        <v>0.20454545454545464</v>
      </c>
      <c r="AS117" s="32">
        <v>1.52</v>
      </c>
      <c r="AT117" s="32" t="s">
        <v>50</v>
      </c>
      <c r="AU117" s="32">
        <f t="shared" si="17"/>
        <v>2.5979999999999999</v>
      </c>
      <c r="AV117" s="63">
        <f t="shared" si="18"/>
        <v>9.3023255813953584E-2</v>
      </c>
      <c r="AX117" s="32">
        <v>1.52</v>
      </c>
      <c r="AY117" s="48" t="s">
        <v>33</v>
      </c>
      <c r="AZ117" s="32">
        <f t="shared" si="19"/>
        <v>2.1059999999999999</v>
      </c>
      <c r="BA117" s="63">
        <f t="shared" si="20"/>
        <v>0.63888888888888906</v>
      </c>
    </row>
    <row r="118" spans="3:53" ht="13.5" customHeight="1" x14ac:dyDescent="0.2">
      <c r="C118" s="30"/>
      <c r="E118" s="30"/>
      <c r="AL118" s="4"/>
      <c r="AM118" s="75"/>
      <c r="AN118" s="32">
        <v>1.53</v>
      </c>
      <c r="AO118" s="29" t="s">
        <v>5</v>
      </c>
      <c r="AP118" s="32">
        <f t="shared" si="15"/>
        <v>3.6219999999999999</v>
      </c>
      <c r="AQ118" s="63">
        <f t="shared" si="16"/>
        <v>0.22727272727272738</v>
      </c>
      <c r="AS118" s="32">
        <v>1.53</v>
      </c>
      <c r="AT118" s="32" t="s">
        <v>50</v>
      </c>
      <c r="AU118" s="32">
        <f t="shared" si="17"/>
        <v>2.5979999999999999</v>
      </c>
      <c r="AV118" s="63">
        <f t="shared" si="18"/>
        <v>0.11627906976744198</v>
      </c>
      <c r="AX118" s="32">
        <v>1.53</v>
      </c>
      <c r="AY118" s="48" t="s">
        <v>33</v>
      </c>
      <c r="AZ118" s="32">
        <f t="shared" si="19"/>
        <v>2.1059999999999999</v>
      </c>
      <c r="BA118" s="63">
        <f t="shared" si="20"/>
        <v>0.66666666666666685</v>
      </c>
    </row>
    <row r="119" spans="3:53" ht="13.5" customHeight="1" x14ac:dyDescent="0.2">
      <c r="C119" s="30"/>
      <c r="E119" s="30"/>
      <c r="AL119" s="4"/>
      <c r="AM119" s="75"/>
      <c r="AN119" s="32">
        <v>1.54</v>
      </c>
      <c r="AO119" s="32" t="s">
        <v>50</v>
      </c>
      <c r="AP119" s="32">
        <f t="shared" si="15"/>
        <v>2.5979999999999999</v>
      </c>
      <c r="AQ119" s="63">
        <f t="shared" si="16"/>
        <v>0.13953488372093037</v>
      </c>
      <c r="AS119" s="32">
        <v>1.54</v>
      </c>
      <c r="AT119" s="48" t="s">
        <v>33</v>
      </c>
      <c r="AU119" s="32">
        <f t="shared" si="17"/>
        <v>2.1059999999999999</v>
      </c>
      <c r="AV119" s="63">
        <f t="shared" si="18"/>
        <v>0.69444444444444464</v>
      </c>
      <c r="AX119" s="32">
        <v>1.54</v>
      </c>
      <c r="AY119" s="48" t="s">
        <v>33</v>
      </c>
      <c r="AZ119" s="32">
        <f t="shared" si="19"/>
        <v>2.1059999999999999</v>
      </c>
      <c r="BA119" s="63">
        <f t="shared" si="20"/>
        <v>0.69444444444444464</v>
      </c>
    </row>
    <row r="120" spans="3:53" ht="13.5" customHeight="1" x14ac:dyDescent="0.2">
      <c r="C120" s="30"/>
      <c r="E120" s="30"/>
      <c r="AL120" s="4"/>
      <c r="AM120" s="75"/>
      <c r="AN120" s="32">
        <v>1.55</v>
      </c>
      <c r="AO120" s="32" t="s">
        <v>50</v>
      </c>
      <c r="AP120" s="32">
        <f t="shared" si="15"/>
        <v>2.5979999999999999</v>
      </c>
      <c r="AQ120" s="63">
        <f t="shared" si="16"/>
        <v>0.16279069767441878</v>
      </c>
      <c r="AS120" s="32">
        <v>1.55</v>
      </c>
      <c r="AT120" s="48" t="s">
        <v>33</v>
      </c>
      <c r="AU120" s="32">
        <f t="shared" si="17"/>
        <v>2.1059999999999999</v>
      </c>
      <c r="AV120" s="63">
        <f t="shared" si="18"/>
        <v>0.72222222222222254</v>
      </c>
      <c r="AX120" s="32">
        <v>1.55</v>
      </c>
      <c r="AY120" s="48" t="s">
        <v>33</v>
      </c>
      <c r="AZ120" s="32">
        <f t="shared" si="19"/>
        <v>2.1059999999999999</v>
      </c>
      <c r="BA120" s="63">
        <f t="shared" si="20"/>
        <v>0.72222222222222254</v>
      </c>
    </row>
    <row r="121" spans="3:53" ht="13.5" customHeight="1" x14ac:dyDescent="0.2">
      <c r="C121" s="30"/>
      <c r="E121" s="30"/>
      <c r="AL121" s="4"/>
      <c r="AM121" s="75"/>
      <c r="AN121" s="32">
        <v>1.56</v>
      </c>
      <c r="AO121" s="32" t="s">
        <v>50</v>
      </c>
      <c r="AP121" s="32">
        <f t="shared" si="15"/>
        <v>2.5979999999999999</v>
      </c>
      <c r="AQ121" s="63">
        <f t="shared" si="16"/>
        <v>0.18604651162790717</v>
      </c>
      <c r="AS121" s="32">
        <v>1.56</v>
      </c>
      <c r="AT121" s="48" t="s">
        <v>33</v>
      </c>
      <c r="AU121" s="32">
        <f t="shared" si="17"/>
        <v>2.1059999999999999</v>
      </c>
      <c r="AV121" s="63">
        <f t="shared" si="18"/>
        <v>0.75000000000000033</v>
      </c>
      <c r="AX121" s="32">
        <v>1.56</v>
      </c>
      <c r="AY121" s="48" t="s">
        <v>33</v>
      </c>
      <c r="AZ121" s="32">
        <f t="shared" si="19"/>
        <v>2.1059999999999999</v>
      </c>
      <c r="BA121" s="63">
        <f t="shared" si="20"/>
        <v>0.75000000000000033</v>
      </c>
    </row>
    <row r="122" spans="3:53" ht="13.5" customHeight="1" x14ac:dyDescent="0.2">
      <c r="C122" s="30"/>
      <c r="E122" s="30"/>
      <c r="AL122" s="4"/>
      <c r="AM122" s="75"/>
      <c r="AN122" s="32">
        <v>1.57</v>
      </c>
      <c r="AO122" s="32" t="s">
        <v>50</v>
      </c>
      <c r="AP122" s="32">
        <f t="shared" si="15"/>
        <v>2.5979999999999999</v>
      </c>
      <c r="AQ122" s="63">
        <f t="shared" si="16"/>
        <v>0.20930232558139555</v>
      </c>
      <c r="AS122" s="32">
        <v>1.57</v>
      </c>
      <c r="AT122" s="48" t="s">
        <v>33</v>
      </c>
      <c r="AU122" s="32">
        <f t="shared" si="17"/>
        <v>2.1059999999999999</v>
      </c>
      <c r="AV122" s="63">
        <f t="shared" si="18"/>
        <v>0.77777777777777812</v>
      </c>
      <c r="AX122" s="32">
        <v>1.57</v>
      </c>
      <c r="AY122" s="48" t="s">
        <v>33</v>
      </c>
      <c r="AZ122" s="32">
        <f t="shared" si="19"/>
        <v>2.1059999999999999</v>
      </c>
      <c r="BA122" s="63">
        <f t="shared" si="20"/>
        <v>0.77777777777777812</v>
      </c>
    </row>
    <row r="123" spans="3:53" ht="13.5" customHeight="1" x14ac:dyDescent="0.2">
      <c r="C123" s="30"/>
      <c r="E123" s="30"/>
      <c r="AL123" s="4"/>
      <c r="AM123" s="75"/>
      <c r="AN123" s="32">
        <v>1.58</v>
      </c>
      <c r="AO123" s="32" t="s">
        <v>50</v>
      </c>
      <c r="AP123" s="32">
        <f t="shared" si="15"/>
        <v>2.5979999999999999</v>
      </c>
      <c r="AQ123" s="63">
        <f t="shared" si="16"/>
        <v>0.23255813953488397</v>
      </c>
      <c r="AS123" s="32">
        <v>1.58</v>
      </c>
      <c r="AT123" s="48" t="s">
        <v>33</v>
      </c>
      <c r="AU123" s="32">
        <f t="shared" si="17"/>
        <v>2.1059999999999999</v>
      </c>
      <c r="AV123" s="63">
        <f t="shared" si="18"/>
        <v>0.80555555555555591</v>
      </c>
      <c r="AX123" s="32">
        <v>1.58</v>
      </c>
      <c r="AY123" s="48" t="s">
        <v>33</v>
      </c>
      <c r="AZ123" s="32">
        <f t="shared" si="19"/>
        <v>2.1059999999999999</v>
      </c>
      <c r="BA123" s="63">
        <f t="shared" si="20"/>
        <v>0.80555555555555591</v>
      </c>
    </row>
    <row r="124" spans="3:53" ht="13.5" customHeight="1" x14ac:dyDescent="0.2">
      <c r="C124" s="30"/>
      <c r="E124" s="30"/>
      <c r="AL124" s="4"/>
      <c r="AM124" s="75"/>
      <c r="AN124" s="32">
        <v>1.59</v>
      </c>
      <c r="AO124" s="32" t="s">
        <v>50</v>
      </c>
      <c r="AP124" s="32">
        <f t="shared" si="15"/>
        <v>2.5979999999999999</v>
      </c>
      <c r="AQ124" s="63">
        <f t="shared" si="16"/>
        <v>0.25581395348837238</v>
      </c>
      <c r="AS124" s="32">
        <v>1.59</v>
      </c>
      <c r="AT124" s="48" t="s">
        <v>33</v>
      </c>
      <c r="AU124" s="32">
        <f t="shared" si="17"/>
        <v>2.1059999999999999</v>
      </c>
      <c r="AV124" s="63">
        <f t="shared" si="18"/>
        <v>0.8333333333333337</v>
      </c>
      <c r="AX124" s="32">
        <v>1.59</v>
      </c>
      <c r="AY124" s="48" t="s">
        <v>33</v>
      </c>
      <c r="AZ124" s="32">
        <f t="shared" si="19"/>
        <v>2.1059999999999999</v>
      </c>
      <c r="BA124" s="63">
        <f t="shared" si="20"/>
        <v>0.8333333333333337</v>
      </c>
    </row>
    <row r="125" spans="3:53" ht="13.5" customHeight="1" x14ac:dyDescent="0.2">
      <c r="E125" s="30"/>
      <c r="AL125" s="4"/>
      <c r="AM125" s="75"/>
      <c r="AN125" s="32">
        <v>1.6</v>
      </c>
      <c r="AO125" s="32" t="s">
        <v>50</v>
      </c>
      <c r="AP125" s="32">
        <f t="shared" si="15"/>
        <v>2.5979999999999999</v>
      </c>
      <c r="AQ125" s="63">
        <f t="shared" si="16"/>
        <v>0.27906976744186074</v>
      </c>
      <c r="AS125" s="32">
        <v>1.6</v>
      </c>
      <c r="AT125" s="48" t="s">
        <v>33</v>
      </c>
      <c r="AU125" s="32">
        <f t="shared" si="17"/>
        <v>2.1059999999999999</v>
      </c>
      <c r="AV125" s="63">
        <f t="shared" si="18"/>
        <v>0.8611111111111116</v>
      </c>
      <c r="AX125" s="32">
        <v>1.6</v>
      </c>
      <c r="AY125" s="48" t="s">
        <v>33</v>
      </c>
      <c r="AZ125" s="32">
        <f t="shared" si="19"/>
        <v>2.1059999999999999</v>
      </c>
      <c r="BA125" s="63">
        <f t="shared" si="20"/>
        <v>0.8611111111111116</v>
      </c>
    </row>
    <row r="126" spans="3:53" ht="13.5" customHeight="1" x14ac:dyDescent="0.2">
      <c r="E126" s="30"/>
      <c r="AL126" s="4"/>
      <c r="AM126" s="75"/>
      <c r="AN126" s="32">
        <v>1.61</v>
      </c>
      <c r="AO126" s="32" t="s">
        <v>50</v>
      </c>
      <c r="AP126" s="32">
        <f t="shared" si="15"/>
        <v>2.5979999999999999</v>
      </c>
      <c r="AQ126" s="63">
        <f t="shared" si="16"/>
        <v>0.30232558139534915</v>
      </c>
      <c r="AS126" s="32">
        <v>1.61</v>
      </c>
      <c r="AT126" s="48" t="s">
        <v>33</v>
      </c>
      <c r="AU126" s="32">
        <f t="shared" si="17"/>
        <v>2.1059999999999999</v>
      </c>
      <c r="AV126" s="63">
        <f t="shared" si="18"/>
        <v>0.88888888888888939</v>
      </c>
      <c r="AX126" s="32">
        <v>1.61</v>
      </c>
      <c r="AY126" s="48" t="s">
        <v>33</v>
      </c>
      <c r="AZ126" s="32">
        <f t="shared" si="19"/>
        <v>2.1059999999999999</v>
      </c>
      <c r="BA126" s="63">
        <f t="shared" si="20"/>
        <v>0.88888888888888939</v>
      </c>
    </row>
    <row r="127" spans="3:53" ht="13.5" customHeight="1" x14ac:dyDescent="0.2">
      <c r="E127" s="30"/>
      <c r="AL127" s="4"/>
      <c r="AM127" s="75"/>
      <c r="AN127" s="32">
        <v>1.62</v>
      </c>
      <c r="AO127" s="32" t="s">
        <v>50</v>
      </c>
      <c r="AP127" s="32">
        <f t="shared" si="15"/>
        <v>2.5979999999999999</v>
      </c>
      <c r="AQ127" s="63">
        <f t="shared" si="16"/>
        <v>0.32558139534883757</v>
      </c>
      <c r="AS127" s="32">
        <v>1.62</v>
      </c>
      <c r="AT127" s="48" t="s">
        <v>33</v>
      </c>
      <c r="AU127" s="32">
        <f t="shared" si="17"/>
        <v>2.1059999999999999</v>
      </c>
      <c r="AV127" s="63">
        <f t="shared" si="18"/>
        <v>0.91666666666666718</v>
      </c>
      <c r="AX127" s="32">
        <v>1.62</v>
      </c>
      <c r="AY127" s="48" t="s">
        <v>33</v>
      </c>
      <c r="AZ127" s="32">
        <f t="shared" si="19"/>
        <v>2.1059999999999999</v>
      </c>
      <c r="BA127" s="63">
        <f t="shared" si="20"/>
        <v>0.91666666666666718</v>
      </c>
    </row>
    <row r="128" spans="3:53" ht="13.5" customHeight="1" x14ac:dyDescent="0.2">
      <c r="E128" s="30"/>
      <c r="AL128" s="4"/>
      <c r="AM128" s="75"/>
      <c r="AN128" s="32">
        <v>1.63</v>
      </c>
      <c r="AO128" s="7" t="s">
        <v>3</v>
      </c>
      <c r="AP128" s="32">
        <f t="shared" si="15"/>
        <v>2.63</v>
      </c>
      <c r="AQ128" s="63">
        <f t="shared" si="16"/>
        <v>2.1739130434782147E-2</v>
      </c>
      <c r="AS128" s="32">
        <v>1.63</v>
      </c>
      <c r="AT128" s="32" t="s">
        <v>50</v>
      </c>
      <c r="AU128" s="32">
        <f t="shared" si="17"/>
        <v>2.5979999999999999</v>
      </c>
      <c r="AV128" s="63">
        <f t="shared" si="18"/>
        <v>0.34883720930232542</v>
      </c>
      <c r="AX128" s="32">
        <v>1.63</v>
      </c>
      <c r="AY128" s="48" t="s">
        <v>33</v>
      </c>
      <c r="AZ128" s="32">
        <f t="shared" si="19"/>
        <v>2.1059999999999999</v>
      </c>
      <c r="BA128" s="63">
        <f t="shared" si="20"/>
        <v>0.94444444444444442</v>
      </c>
    </row>
    <row r="129" spans="38:53" ht="13.5" customHeight="1" x14ac:dyDescent="0.2">
      <c r="AL129" s="4"/>
      <c r="AM129" s="75"/>
      <c r="AN129" s="32">
        <v>1.64</v>
      </c>
      <c r="AO129" s="7" t="s">
        <v>3</v>
      </c>
      <c r="AP129" s="32">
        <f t="shared" si="15"/>
        <v>2.63</v>
      </c>
      <c r="AQ129" s="63">
        <f t="shared" si="16"/>
        <v>4.3478260869564779E-2</v>
      </c>
      <c r="AS129" s="32">
        <v>1.64</v>
      </c>
      <c r="AT129" s="32" t="s">
        <v>50</v>
      </c>
      <c r="AU129" s="32">
        <f t="shared" si="17"/>
        <v>2.5979999999999999</v>
      </c>
      <c r="AV129" s="63">
        <f t="shared" si="18"/>
        <v>0.37209302325581384</v>
      </c>
      <c r="AX129" s="32">
        <v>1.64</v>
      </c>
      <c r="AY129" s="48" t="s">
        <v>33</v>
      </c>
      <c r="AZ129" s="32">
        <f t="shared" si="19"/>
        <v>2.1059999999999999</v>
      </c>
      <c r="BA129" s="63">
        <f t="shared" si="20"/>
        <v>0.97222222222222221</v>
      </c>
    </row>
    <row r="130" spans="38:53" ht="13.5" customHeight="1" x14ac:dyDescent="0.2">
      <c r="AL130" s="4"/>
      <c r="AM130" s="75"/>
      <c r="AN130" s="32">
        <v>1.65</v>
      </c>
      <c r="AO130" s="7" t="s">
        <v>3</v>
      </c>
      <c r="AP130" s="32">
        <f t="shared" si="15"/>
        <v>2.63</v>
      </c>
      <c r="AQ130" s="63">
        <f t="shared" si="16"/>
        <v>6.5217391304347408E-2</v>
      </c>
      <c r="AS130" s="32">
        <v>1.65</v>
      </c>
      <c r="AT130" s="32" t="s">
        <v>50</v>
      </c>
      <c r="AU130" s="32">
        <f t="shared" si="17"/>
        <v>2.5979999999999999</v>
      </c>
      <c r="AV130" s="63">
        <f t="shared" si="18"/>
        <v>0.3953488372093022</v>
      </c>
      <c r="AX130" s="32">
        <v>1.65</v>
      </c>
      <c r="AY130" s="32" t="s">
        <v>50</v>
      </c>
      <c r="AZ130" s="32">
        <f t="shared" si="19"/>
        <v>2.5979999999999999</v>
      </c>
      <c r="BA130" s="63">
        <f t="shared" si="20"/>
        <v>0.3953488372093022</v>
      </c>
    </row>
    <row r="131" spans="38:53" ht="13.5" customHeight="1" x14ac:dyDescent="0.2">
      <c r="AL131" s="4"/>
      <c r="AM131" s="75"/>
      <c r="AN131" s="32">
        <v>1.66</v>
      </c>
      <c r="AO131" s="7" t="s">
        <v>3</v>
      </c>
      <c r="AP131" s="32">
        <f t="shared" si="15"/>
        <v>2.63</v>
      </c>
      <c r="AQ131" s="63">
        <f t="shared" si="16"/>
        <v>8.695652173913003E-2</v>
      </c>
      <c r="AS131" s="32">
        <v>1.66</v>
      </c>
      <c r="AT131" s="32" t="s">
        <v>50</v>
      </c>
      <c r="AU131" s="32">
        <f t="shared" si="17"/>
        <v>2.5979999999999999</v>
      </c>
      <c r="AV131" s="63">
        <f t="shared" si="18"/>
        <v>0.41860465116279061</v>
      </c>
      <c r="AX131" s="32">
        <v>1.66</v>
      </c>
      <c r="AY131" s="32" t="s">
        <v>50</v>
      </c>
      <c r="AZ131" s="32">
        <f t="shared" si="19"/>
        <v>2.5979999999999999</v>
      </c>
      <c r="BA131" s="63">
        <f t="shared" si="20"/>
        <v>0.41860465116279061</v>
      </c>
    </row>
    <row r="132" spans="38:53" ht="13.5" customHeight="1" x14ac:dyDescent="0.2">
      <c r="AL132" s="4"/>
      <c r="AM132" s="75"/>
      <c r="AN132" s="32">
        <v>1.67</v>
      </c>
      <c r="AO132" s="7" t="s">
        <v>3</v>
      </c>
      <c r="AP132" s="32">
        <f t="shared" si="15"/>
        <v>2.63</v>
      </c>
      <c r="AQ132" s="63">
        <f t="shared" si="16"/>
        <v>0.10869565217391267</v>
      </c>
      <c r="AS132" s="32">
        <v>1.67</v>
      </c>
      <c r="AT132" s="32" t="s">
        <v>50</v>
      </c>
      <c r="AU132" s="32">
        <f t="shared" si="17"/>
        <v>2.5979999999999999</v>
      </c>
      <c r="AV132" s="63">
        <f t="shared" si="18"/>
        <v>0.44186046511627902</v>
      </c>
      <c r="AX132" s="32">
        <v>1.67</v>
      </c>
      <c r="AY132" s="32" t="s">
        <v>50</v>
      </c>
      <c r="AZ132" s="32">
        <f t="shared" si="19"/>
        <v>2.5979999999999999</v>
      </c>
      <c r="BA132" s="63">
        <f t="shared" si="20"/>
        <v>0.44186046511627902</v>
      </c>
    </row>
    <row r="133" spans="38:53" ht="13.5" customHeight="1" x14ac:dyDescent="0.2">
      <c r="AL133" s="4"/>
      <c r="AM133" s="75"/>
      <c r="AN133" s="32">
        <v>1.68</v>
      </c>
      <c r="AO133" s="7" t="s">
        <v>3</v>
      </c>
      <c r="AP133" s="32">
        <f t="shared" si="15"/>
        <v>2.63</v>
      </c>
      <c r="AQ133" s="63">
        <f t="shared" si="16"/>
        <v>0.13043478260869529</v>
      </c>
      <c r="AS133" s="32">
        <v>1.68</v>
      </c>
      <c r="AT133" s="32" t="s">
        <v>50</v>
      </c>
      <c r="AU133" s="32">
        <f t="shared" si="17"/>
        <v>2.5979999999999999</v>
      </c>
      <c r="AV133" s="63">
        <f t="shared" si="18"/>
        <v>0.46511627906976738</v>
      </c>
      <c r="AX133" s="32">
        <v>1.68</v>
      </c>
      <c r="AY133" s="32" t="s">
        <v>50</v>
      </c>
      <c r="AZ133" s="32">
        <f t="shared" si="19"/>
        <v>2.5979999999999999</v>
      </c>
      <c r="BA133" s="63">
        <f t="shared" si="20"/>
        <v>0.46511627906976738</v>
      </c>
    </row>
    <row r="134" spans="38:53" ht="13.5" customHeight="1" x14ac:dyDescent="0.2">
      <c r="AL134" s="4"/>
      <c r="AM134" s="75"/>
      <c r="AN134" s="32">
        <v>1.69</v>
      </c>
      <c r="AO134" s="7" t="s">
        <v>3</v>
      </c>
      <c r="AP134" s="32">
        <f t="shared" si="15"/>
        <v>2.63</v>
      </c>
      <c r="AQ134" s="63">
        <f t="shared" si="16"/>
        <v>0.15217391304347794</v>
      </c>
      <c r="AS134" s="32">
        <v>1.69</v>
      </c>
      <c r="AT134" s="32" t="s">
        <v>50</v>
      </c>
      <c r="AU134" s="32">
        <f t="shared" si="17"/>
        <v>2.5979999999999999</v>
      </c>
      <c r="AV134" s="63">
        <f t="shared" si="18"/>
        <v>0.48837209302325579</v>
      </c>
      <c r="AX134" s="32">
        <v>1.69</v>
      </c>
      <c r="AY134" s="32" t="s">
        <v>50</v>
      </c>
      <c r="AZ134" s="32">
        <f t="shared" si="19"/>
        <v>2.5979999999999999</v>
      </c>
      <c r="BA134" s="63">
        <f t="shared" si="20"/>
        <v>0.48837209302325579</v>
      </c>
    </row>
    <row r="135" spans="38:53" ht="13.5" customHeight="1" x14ac:dyDescent="0.2">
      <c r="AL135" s="4"/>
      <c r="AM135" s="75"/>
      <c r="AN135" s="32">
        <v>1.7</v>
      </c>
      <c r="AO135" s="7" t="s">
        <v>3</v>
      </c>
      <c r="AP135" s="32">
        <f t="shared" si="15"/>
        <v>2.63</v>
      </c>
      <c r="AQ135" s="63">
        <f t="shared" si="16"/>
        <v>0.17391304347826056</v>
      </c>
      <c r="AS135" s="32">
        <v>1.7</v>
      </c>
      <c r="AT135" s="32" t="s">
        <v>50</v>
      </c>
      <c r="AU135" s="32">
        <f t="shared" si="17"/>
        <v>2.5979999999999999</v>
      </c>
      <c r="AV135" s="63">
        <f t="shared" si="18"/>
        <v>0.51162790697674421</v>
      </c>
      <c r="AX135" s="32">
        <v>1.7</v>
      </c>
      <c r="AY135" s="32" t="s">
        <v>50</v>
      </c>
      <c r="AZ135" s="32">
        <f t="shared" si="19"/>
        <v>2.5979999999999999</v>
      </c>
      <c r="BA135" s="63">
        <f t="shared" si="20"/>
        <v>0.51162790697674421</v>
      </c>
    </row>
    <row r="136" spans="38:53" ht="13.5" customHeight="1" x14ac:dyDescent="0.2">
      <c r="AL136" s="4"/>
      <c r="AM136" s="75"/>
      <c r="AN136" s="32">
        <v>1.71</v>
      </c>
      <c r="AO136" s="7" t="s">
        <v>3</v>
      </c>
      <c r="AP136" s="32">
        <f t="shared" si="15"/>
        <v>2.63</v>
      </c>
      <c r="AQ136" s="63">
        <f t="shared" si="16"/>
        <v>0.19565217391304318</v>
      </c>
      <c r="AS136" s="32">
        <v>1.71</v>
      </c>
      <c r="AT136" s="32" t="s">
        <v>50</v>
      </c>
      <c r="AU136" s="32">
        <f t="shared" si="17"/>
        <v>2.5979999999999999</v>
      </c>
      <c r="AV136" s="63">
        <f t="shared" si="18"/>
        <v>0.53488372093023262</v>
      </c>
      <c r="AX136" s="32">
        <v>1.71</v>
      </c>
      <c r="AY136" s="32" t="s">
        <v>50</v>
      </c>
      <c r="AZ136" s="32">
        <f t="shared" si="19"/>
        <v>2.5979999999999999</v>
      </c>
      <c r="BA136" s="63">
        <f t="shared" si="20"/>
        <v>0.53488372093023262</v>
      </c>
    </row>
    <row r="137" spans="38:53" ht="13.5" customHeight="1" x14ac:dyDescent="0.2">
      <c r="AL137" s="4"/>
      <c r="AM137" s="75"/>
      <c r="AN137" s="32">
        <v>1.72</v>
      </c>
      <c r="AO137" s="7" t="s">
        <v>3</v>
      </c>
      <c r="AP137" s="32">
        <f t="shared" si="15"/>
        <v>2.63</v>
      </c>
      <c r="AQ137" s="63">
        <f t="shared" si="16"/>
        <v>0.2173913043478258</v>
      </c>
      <c r="AS137" s="32">
        <v>1.72</v>
      </c>
      <c r="AT137" s="32" t="s">
        <v>50</v>
      </c>
      <c r="AU137" s="32">
        <f t="shared" si="17"/>
        <v>2.5979999999999999</v>
      </c>
      <c r="AV137" s="63">
        <f t="shared" si="18"/>
        <v>0.55813953488372103</v>
      </c>
      <c r="AX137" s="32">
        <v>1.72</v>
      </c>
      <c r="AY137" s="32" t="s">
        <v>50</v>
      </c>
      <c r="AZ137" s="32">
        <f t="shared" si="19"/>
        <v>2.5979999999999999</v>
      </c>
      <c r="BA137" s="63">
        <f t="shared" si="20"/>
        <v>0.55813953488372103</v>
      </c>
    </row>
    <row r="138" spans="38:53" ht="13.5" customHeight="1" x14ac:dyDescent="0.2">
      <c r="AL138" s="4"/>
      <c r="AM138" s="75"/>
      <c r="AN138" s="32">
        <v>1.73</v>
      </c>
      <c r="AO138" s="7" t="s">
        <v>3</v>
      </c>
      <c r="AP138" s="32">
        <f t="shared" si="15"/>
        <v>2.63</v>
      </c>
      <c r="AQ138" s="63">
        <f t="shared" si="16"/>
        <v>0.23913043478260845</v>
      </c>
      <c r="AS138" s="32">
        <v>1.73</v>
      </c>
      <c r="AT138" s="32" t="s">
        <v>50</v>
      </c>
      <c r="AU138" s="32">
        <f t="shared" si="17"/>
        <v>2.5979999999999999</v>
      </c>
      <c r="AV138" s="63">
        <f t="shared" si="18"/>
        <v>0.58139534883720934</v>
      </c>
      <c r="AX138" s="32">
        <v>1.73</v>
      </c>
      <c r="AY138" s="32" t="s">
        <v>50</v>
      </c>
      <c r="AZ138" s="32">
        <f t="shared" si="19"/>
        <v>2.5979999999999999</v>
      </c>
      <c r="BA138" s="63">
        <f t="shared" si="20"/>
        <v>0.58139534883720934</v>
      </c>
    </row>
    <row r="139" spans="38:53" ht="13.5" customHeight="1" x14ac:dyDescent="0.2">
      <c r="AL139" s="4"/>
      <c r="AM139" s="75"/>
      <c r="AN139" s="32">
        <v>1.74</v>
      </c>
      <c r="AO139" s="7" t="s">
        <v>3</v>
      </c>
      <c r="AP139" s="32">
        <f t="shared" si="15"/>
        <v>2.63</v>
      </c>
      <c r="AQ139" s="63">
        <f t="shared" si="16"/>
        <v>0.26086956521739108</v>
      </c>
      <c r="AS139" s="32">
        <v>1.74</v>
      </c>
      <c r="AT139" s="32" t="s">
        <v>50</v>
      </c>
      <c r="AU139" s="32">
        <f t="shared" si="17"/>
        <v>2.5979999999999999</v>
      </c>
      <c r="AV139" s="63">
        <f t="shared" si="18"/>
        <v>0.60465116279069775</v>
      </c>
      <c r="AX139" s="32">
        <v>1.74</v>
      </c>
      <c r="AY139" s="32" t="s">
        <v>50</v>
      </c>
      <c r="AZ139" s="32">
        <f t="shared" si="19"/>
        <v>2.5979999999999999</v>
      </c>
      <c r="BA139" s="63">
        <f t="shared" si="20"/>
        <v>0.60465116279069775</v>
      </c>
    </row>
    <row r="140" spans="38:53" ht="13.5" customHeight="1" x14ac:dyDescent="0.2">
      <c r="AL140" s="4"/>
      <c r="AM140" s="75"/>
      <c r="AN140" s="32">
        <v>1.75</v>
      </c>
      <c r="AO140" s="7" t="s">
        <v>3</v>
      </c>
      <c r="AP140" s="32">
        <f t="shared" si="15"/>
        <v>2.63</v>
      </c>
      <c r="AQ140" s="63">
        <f t="shared" si="16"/>
        <v>0.28260869565217372</v>
      </c>
      <c r="AS140" s="32">
        <v>1.75</v>
      </c>
      <c r="AT140" s="32" t="s">
        <v>50</v>
      </c>
      <c r="AU140" s="32">
        <f t="shared" si="17"/>
        <v>2.5979999999999999</v>
      </c>
      <c r="AV140" s="63">
        <f t="shared" si="18"/>
        <v>0.62790697674418616</v>
      </c>
      <c r="AX140" s="32">
        <v>1.75</v>
      </c>
      <c r="AY140" s="32" t="s">
        <v>50</v>
      </c>
      <c r="AZ140" s="32">
        <f t="shared" si="19"/>
        <v>2.5979999999999999</v>
      </c>
      <c r="BA140" s="63">
        <f t="shared" si="20"/>
        <v>0.62790697674418616</v>
      </c>
    </row>
    <row r="141" spans="38:53" ht="13.5" customHeight="1" x14ac:dyDescent="0.2">
      <c r="AL141" s="4"/>
      <c r="AM141" s="75"/>
      <c r="AN141" s="32">
        <v>1.76</v>
      </c>
      <c r="AO141" s="7" t="s">
        <v>3</v>
      </c>
      <c r="AP141" s="32">
        <f t="shared" si="15"/>
        <v>2.63</v>
      </c>
      <c r="AQ141" s="63">
        <f t="shared" si="16"/>
        <v>0.30434782608695632</v>
      </c>
      <c r="AS141" s="32">
        <v>1.76</v>
      </c>
      <c r="AT141" s="32" t="s">
        <v>50</v>
      </c>
      <c r="AU141" s="32">
        <f t="shared" si="17"/>
        <v>2.5979999999999999</v>
      </c>
      <c r="AV141" s="63">
        <f t="shared" si="18"/>
        <v>0.65116279069767458</v>
      </c>
      <c r="AX141" s="32">
        <v>1.76</v>
      </c>
      <c r="AY141" s="32" t="s">
        <v>50</v>
      </c>
      <c r="AZ141" s="32">
        <f t="shared" si="19"/>
        <v>2.5979999999999999</v>
      </c>
      <c r="BA141" s="63">
        <f t="shared" si="20"/>
        <v>0.65116279069767458</v>
      </c>
    </row>
    <row r="142" spans="38:53" ht="13.5" customHeight="1" x14ac:dyDescent="0.2">
      <c r="AL142" s="4"/>
      <c r="AM142" s="75"/>
      <c r="AN142" s="32">
        <v>1.77</v>
      </c>
      <c r="AO142" s="7" t="s">
        <v>3</v>
      </c>
      <c r="AP142" s="32">
        <f t="shared" si="15"/>
        <v>2.63</v>
      </c>
      <c r="AQ142" s="63">
        <f t="shared" si="16"/>
        <v>0.32608695652173897</v>
      </c>
      <c r="AS142" s="32">
        <v>1.77</v>
      </c>
      <c r="AT142" s="32" t="s">
        <v>50</v>
      </c>
      <c r="AU142" s="32">
        <f t="shared" si="17"/>
        <v>2.5979999999999999</v>
      </c>
      <c r="AV142" s="63">
        <f t="shared" si="18"/>
        <v>0.67441860465116299</v>
      </c>
      <c r="AX142" s="32">
        <v>1.77</v>
      </c>
      <c r="AY142" s="32" t="s">
        <v>50</v>
      </c>
      <c r="AZ142" s="32">
        <f t="shared" si="19"/>
        <v>2.5979999999999999</v>
      </c>
      <c r="BA142" s="63">
        <f t="shared" si="20"/>
        <v>0.67441860465116299</v>
      </c>
    </row>
    <row r="143" spans="38:53" ht="13.5" customHeight="1" x14ac:dyDescent="0.2">
      <c r="AL143" s="4"/>
      <c r="AM143" s="75"/>
      <c r="AN143" s="32">
        <v>1.78</v>
      </c>
      <c r="AO143" s="7" t="s">
        <v>3</v>
      </c>
      <c r="AP143" s="32">
        <f t="shared" ref="AP143:AP206" si="21">VLOOKUP(AO143,$B$17:$G$31,4)</f>
        <v>2.63</v>
      </c>
      <c r="AQ143" s="63">
        <f t="shared" ref="AQ143:AQ206" si="22">(AN143-VLOOKUP(AO143,$B$17:$G$31,2))/VLOOKUP(AO143,$B$17:$G$31,6)</f>
        <v>0.34782608695652162</v>
      </c>
      <c r="AS143" s="32">
        <v>1.78</v>
      </c>
      <c r="AT143" s="32" t="s">
        <v>50</v>
      </c>
      <c r="AU143" s="32">
        <f t="shared" ref="AU143:AU206" si="23">VLOOKUP(AT143,$B$17:$G$31,4)</f>
        <v>2.5979999999999999</v>
      </c>
      <c r="AV143" s="63">
        <f t="shared" ref="AV143:AV206" si="24">(AS143-VLOOKUP(AT143,$B$17:$G$31,2))/VLOOKUP(AT143,$B$17:$G$31,6)</f>
        <v>0.6976744186046514</v>
      </c>
      <c r="AX143" s="32">
        <v>1.78</v>
      </c>
      <c r="AY143" s="32" t="s">
        <v>50</v>
      </c>
      <c r="AZ143" s="32">
        <f t="shared" ref="AZ143:AZ206" si="25">VLOOKUP(AY143,$B$17:$G$31,4)</f>
        <v>2.5979999999999999</v>
      </c>
      <c r="BA143" s="63">
        <f t="shared" ref="BA143:BA206" si="26">(AX143-VLOOKUP(AY143,$B$17:$G$31,2))/VLOOKUP(AY143,$B$17:$G$31,6)</f>
        <v>0.6976744186046514</v>
      </c>
    </row>
    <row r="144" spans="38:53" ht="13.5" customHeight="1" x14ac:dyDescent="0.2">
      <c r="AL144" s="4"/>
      <c r="AM144" s="75"/>
      <c r="AN144" s="32">
        <v>1.79</v>
      </c>
      <c r="AO144" s="7" t="s">
        <v>3</v>
      </c>
      <c r="AP144" s="32">
        <f t="shared" si="21"/>
        <v>2.63</v>
      </c>
      <c r="AQ144" s="63">
        <f t="shared" si="22"/>
        <v>0.36956521739130421</v>
      </c>
      <c r="AS144" s="32">
        <v>1.79</v>
      </c>
      <c r="AT144" s="32" t="s">
        <v>50</v>
      </c>
      <c r="AU144" s="32">
        <f t="shared" si="23"/>
        <v>2.5979999999999999</v>
      </c>
      <c r="AV144" s="63">
        <f t="shared" si="24"/>
        <v>0.72093023255813982</v>
      </c>
      <c r="AX144" s="32">
        <v>1.79</v>
      </c>
      <c r="AY144" s="32" t="s">
        <v>50</v>
      </c>
      <c r="AZ144" s="32">
        <f t="shared" si="25"/>
        <v>2.5979999999999999</v>
      </c>
      <c r="BA144" s="63">
        <f t="shared" si="26"/>
        <v>0.72093023255813982</v>
      </c>
    </row>
    <row r="145" spans="38:53" ht="13.5" customHeight="1" x14ac:dyDescent="0.2">
      <c r="AL145" s="4"/>
      <c r="AM145" s="75"/>
      <c r="AN145" s="32">
        <v>1.8</v>
      </c>
      <c r="AO145" s="7" t="s">
        <v>3</v>
      </c>
      <c r="AP145" s="32">
        <f t="shared" si="21"/>
        <v>2.63</v>
      </c>
      <c r="AQ145" s="63">
        <f t="shared" si="22"/>
        <v>0.39130434782608686</v>
      </c>
      <c r="AS145" s="32">
        <v>1.8</v>
      </c>
      <c r="AT145" s="32" t="s">
        <v>50</v>
      </c>
      <c r="AU145" s="32">
        <f t="shared" si="23"/>
        <v>2.5979999999999999</v>
      </c>
      <c r="AV145" s="63">
        <f t="shared" si="24"/>
        <v>0.74418604651162812</v>
      </c>
      <c r="AX145" s="32">
        <v>1.8</v>
      </c>
      <c r="AY145" s="32" t="s">
        <v>50</v>
      </c>
      <c r="AZ145" s="32">
        <f t="shared" si="25"/>
        <v>2.5979999999999999</v>
      </c>
      <c r="BA145" s="63">
        <f t="shared" si="26"/>
        <v>0.74418604651162812</v>
      </c>
    </row>
    <row r="146" spans="38:53" ht="13.5" customHeight="1" x14ac:dyDescent="0.2">
      <c r="AL146" s="4"/>
      <c r="AM146" s="75"/>
      <c r="AN146" s="32">
        <v>1.81</v>
      </c>
      <c r="AO146" s="7" t="s">
        <v>3</v>
      </c>
      <c r="AP146" s="32">
        <f t="shared" si="21"/>
        <v>2.63</v>
      </c>
      <c r="AQ146" s="63">
        <f t="shared" si="22"/>
        <v>0.41304347826086946</v>
      </c>
      <c r="AS146" s="32">
        <v>1.81</v>
      </c>
      <c r="AT146" s="32" t="s">
        <v>50</v>
      </c>
      <c r="AU146" s="32">
        <f t="shared" si="23"/>
        <v>2.5979999999999999</v>
      </c>
      <c r="AV146" s="63">
        <f t="shared" si="24"/>
        <v>0.76744186046511653</v>
      </c>
      <c r="AX146" s="32">
        <v>1.81</v>
      </c>
      <c r="AY146" s="32" t="s">
        <v>50</v>
      </c>
      <c r="AZ146" s="32">
        <f t="shared" si="25"/>
        <v>2.5979999999999999</v>
      </c>
      <c r="BA146" s="63">
        <f t="shared" si="26"/>
        <v>0.76744186046511653</v>
      </c>
    </row>
    <row r="147" spans="38:53" ht="13.5" customHeight="1" x14ac:dyDescent="0.2">
      <c r="AL147" s="4"/>
      <c r="AM147" s="75"/>
      <c r="AN147" s="32">
        <v>1.82</v>
      </c>
      <c r="AO147" s="7" t="s">
        <v>3</v>
      </c>
      <c r="AP147" s="32">
        <f t="shared" si="21"/>
        <v>2.63</v>
      </c>
      <c r="AQ147" s="63">
        <f t="shared" si="22"/>
        <v>0.43478260869565211</v>
      </c>
      <c r="AS147" s="32">
        <v>1.82</v>
      </c>
      <c r="AT147" s="32" t="s">
        <v>50</v>
      </c>
      <c r="AU147" s="32">
        <f t="shared" si="23"/>
        <v>2.5979999999999999</v>
      </c>
      <c r="AV147" s="63">
        <f t="shared" si="24"/>
        <v>0.79069767441860495</v>
      </c>
      <c r="AX147" s="32">
        <v>1.82</v>
      </c>
      <c r="AY147" s="32" t="s">
        <v>50</v>
      </c>
      <c r="AZ147" s="32">
        <f t="shared" si="25"/>
        <v>2.5979999999999999</v>
      </c>
      <c r="BA147" s="63">
        <f t="shared" si="26"/>
        <v>0.79069767441860495</v>
      </c>
    </row>
    <row r="148" spans="38:53" ht="13.5" customHeight="1" x14ac:dyDescent="0.2">
      <c r="AL148" s="4"/>
      <c r="AM148" s="75"/>
      <c r="AN148" s="32">
        <v>1.83</v>
      </c>
      <c r="AO148" s="7" t="s">
        <v>3</v>
      </c>
      <c r="AP148" s="32">
        <f t="shared" si="21"/>
        <v>2.63</v>
      </c>
      <c r="AQ148" s="63">
        <f t="shared" si="22"/>
        <v>0.45652173913043476</v>
      </c>
      <c r="AS148" s="32">
        <v>1.83</v>
      </c>
      <c r="AT148" s="32" t="s">
        <v>50</v>
      </c>
      <c r="AU148" s="32">
        <f t="shared" si="23"/>
        <v>2.5979999999999999</v>
      </c>
      <c r="AV148" s="63">
        <f t="shared" si="24"/>
        <v>0.81395348837209336</v>
      </c>
      <c r="AX148" s="32">
        <v>1.83</v>
      </c>
      <c r="AY148" s="32" t="s">
        <v>50</v>
      </c>
      <c r="AZ148" s="32">
        <f t="shared" si="25"/>
        <v>2.5979999999999999</v>
      </c>
      <c r="BA148" s="63">
        <f t="shared" si="26"/>
        <v>0.81395348837209336</v>
      </c>
    </row>
    <row r="149" spans="38:53" ht="13.5" customHeight="1" x14ac:dyDescent="0.2">
      <c r="AL149" s="4"/>
      <c r="AM149" s="75"/>
      <c r="AN149" s="32">
        <v>1.84</v>
      </c>
      <c r="AO149" s="7" t="s">
        <v>3</v>
      </c>
      <c r="AP149" s="32">
        <f t="shared" si="21"/>
        <v>2.63</v>
      </c>
      <c r="AQ149" s="63">
        <f t="shared" si="22"/>
        <v>0.47826086956521735</v>
      </c>
      <c r="AS149" s="32">
        <v>1.84</v>
      </c>
      <c r="AT149" s="32" t="s">
        <v>50</v>
      </c>
      <c r="AU149" s="32">
        <f t="shared" si="23"/>
        <v>2.5979999999999999</v>
      </c>
      <c r="AV149" s="63">
        <f t="shared" si="24"/>
        <v>0.83720930232558177</v>
      </c>
      <c r="AX149" s="32">
        <v>1.84</v>
      </c>
      <c r="AY149" s="32" t="s">
        <v>50</v>
      </c>
      <c r="AZ149" s="32">
        <f t="shared" si="25"/>
        <v>2.5979999999999999</v>
      </c>
      <c r="BA149" s="63">
        <f t="shared" si="26"/>
        <v>0.83720930232558177</v>
      </c>
    </row>
    <row r="150" spans="38:53" ht="13.5" customHeight="1" x14ac:dyDescent="0.2">
      <c r="AL150" s="4"/>
      <c r="AM150" s="75"/>
      <c r="AN150" s="32">
        <v>1.85</v>
      </c>
      <c r="AO150" s="7" t="s">
        <v>3</v>
      </c>
      <c r="AP150" s="32">
        <f t="shared" si="21"/>
        <v>2.63</v>
      </c>
      <c r="AQ150" s="63">
        <f t="shared" si="22"/>
        <v>0.5</v>
      </c>
      <c r="AS150" s="32">
        <v>1.85</v>
      </c>
      <c r="AT150" s="32" t="s">
        <v>50</v>
      </c>
      <c r="AU150" s="32">
        <f t="shared" si="23"/>
        <v>2.5979999999999999</v>
      </c>
      <c r="AV150" s="63">
        <f t="shared" si="24"/>
        <v>0.86046511627907019</v>
      </c>
      <c r="AX150" s="32">
        <v>1.85</v>
      </c>
      <c r="AY150" s="32" t="s">
        <v>50</v>
      </c>
      <c r="AZ150" s="32">
        <f t="shared" si="25"/>
        <v>2.5979999999999999</v>
      </c>
      <c r="BA150" s="63">
        <f t="shared" si="26"/>
        <v>0.86046511627907019</v>
      </c>
    </row>
    <row r="151" spans="38:53" ht="13.5" customHeight="1" x14ac:dyDescent="0.2">
      <c r="AL151" s="4"/>
      <c r="AM151" s="75"/>
      <c r="AN151" s="32">
        <v>1.86</v>
      </c>
      <c r="AO151" s="7" t="s">
        <v>3</v>
      </c>
      <c r="AP151" s="32">
        <f t="shared" si="21"/>
        <v>2.63</v>
      </c>
      <c r="AQ151" s="63">
        <f t="shared" si="22"/>
        <v>0.52173913043478259</v>
      </c>
      <c r="AS151" s="32">
        <v>1.86</v>
      </c>
      <c r="AT151" s="32" t="s">
        <v>50</v>
      </c>
      <c r="AU151" s="32">
        <f t="shared" si="23"/>
        <v>2.5979999999999999</v>
      </c>
      <c r="AV151" s="63">
        <f t="shared" si="24"/>
        <v>0.88372093023255849</v>
      </c>
      <c r="AX151" s="32">
        <v>1.86</v>
      </c>
      <c r="AY151" s="32" t="s">
        <v>50</v>
      </c>
      <c r="AZ151" s="32">
        <f t="shared" si="25"/>
        <v>2.5979999999999999</v>
      </c>
      <c r="BA151" s="63">
        <f t="shared" si="26"/>
        <v>0.88372093023255849</v>
      </c>
    </row>
    <row r="152" spans="38:53" ht="13.5" customHeight="1" x14ac:dyDescent="0.2">
      <c r="AL152" s="4"/>
      <c r="AM152" s="75"/>
      <c r="AN152" s="32">
        <v>1.87</v>
      </c>
      <c r="AO152" s="7" t="s">
        <v>3</v>
      </c>
      <c r="AP152" s="32">
        <f t="shared" si="21"/>
        <v>2.63</v>
      </c>
      <c r="AQ152" s="63">
        <f t="shared" si="22"/>
        <v>0.5434782608695653</v>
      </c>
      <c r="AS152" s="32">
        <v>1.87</v>
      </c>
      <c r="AT152" s="7" t="s">
        <v>3</v>
      </c>
      <c r="AU152" s="32">
        <f t="shared" si="23"/>
        <v>2.63</v>
      </c>
      <c r="AV152" s="63">
        <f t="shared" si="24"/>
        <v>0.5434782608695653</v>
      </c>
      <c r="AX152" s="32">
        <v>1.87</v>
      </c>
      <c r="AY152" s="32" t="s">
        <v>50</v>
      </c>
      <c r="AZ152" s="32">
        <f t="shared" si="25"/>
        <v>2.5979999999999999</v>
      </c>
      <c r="BA152" s="63">
        <f t="shared" si="26"/>
        <v>0.9069767441860469</v>
      </c>
    </row>
    <row r="153" spans="38:53" ht="13.5" customHeight="1" x14ac:dyDescent="0.2">
      <c r="AL153" s="4"/>
      <c r="AM153" s="75"/>
      <c r="AN153" s="32">
        <v>1.88</v>
      </c>
      <c r="AO153" s="7" t="s">
        <v>3</v>
      </c>
      <c r="AP153" s="32">
        <f t="shared" si="21"/>
        <v>2.63</v>
      </c>
      <c r="AQ153" s="63">
        <f t="shared" si="22"/>
        <v>0.56521739130434745</v>
      </c>
      <c r="AS153" s="32">
        <v>1.88</v>
      </c>
      <c r="AT153" s="7" t="s">
        <v>3</v>
      </c>
      <c r="AU153" s="32">
        <f t="shared" si="23"/>
        <v>2.63</v>
      </c>
      <c r="AV153" s="63">
        <f t="shared" si="24"/>
        <v>0.56521739130434745</v>
      </c>
      <c r="AX153" s="32">
        <v>1.88</v>
      </c>
      <c r="AY153" s="32" t="s">
        <v>50</v>
      </c>
      <c r="AZ153" s="32">
        <f t="shared" si="25"/>
        <v>2.5979999999999999</v>
      </c>
      <c r="BA153" s="63">
        <f t="shared" si="26"/>
        <v>0.93023255813953476</v>
      </c>
    </row>
    <row r="154" spans="38:53" ht="13.5" customHeight="1" x14ac:dyDescent="0.2">
      <c r="AL154" s="4"/>
      <c r="AM154" s="75"/>
      <c r="AN154" s="32">
        <v>1.89</v>
      </c>
      <c r="AO154" s="29" t="s">
        <v>13</v>
      </c>
      <c r="AP154" s="32">
        <f t="shared" si="21"/>
        <v>3.1</v>
      </c>
      <c r="AQ154" s="63">
        <f t="shared" si="22"/>
        <v>2.1276595744680861E-2</v>
      </c>
      <c r="AS154" s="32">
        <v>1.89</v>
      </c>
      <c r="AT154" s="7" t="s">
        <v>3</v>
      </c>
      <c r="AU154" s="32">
        <f t="shared" si="23"/>
        <v>2.63</v>
      </c>
      <c r="AV154" s="63">
        <f t="shared" si="24"/>
        <v>0.58695652173913004</v>
      </c>
      <c r="AX154" s="32">
        <v>1.89</v>
      </c>
      <c r="AY154" s="32" t="s">
        <v>50</v>
      </c>
      <c r="AZ154" s="32">
        <f t="shared" si="25"/>
        <v>2.5979999999999999</v>
      </c>
      <c r="BA154" s="63">
        <f t="shared" si="26"/>
        <v>0.95348837209302317</v>
      </c>
    </row>
    <row r="155" spans="38:53" ht="13.5" customHeight="1" x14ac:dyDescent="0.2">
      <c r="AL155" s="4"/>
      <c r="AM155" s="75"/>
      <c r="AN155" s="32">
        <v>1.9</v>
      </c>
      <c r="AO155" s="29" t="s">
        <v>13</v>
      </c>
      <c r="AP155" s="32">
        <f t="shared" si="21"/>
        <v>3.1</v>
      </c>
      <c r="AQ155" s="63">
        <f t="shared" si="22"/>
        <v>4.2553191489361722E-2</v>
      </c>
      <c r="AS155" s="32">
        <v>1.9</v>
      </c>
      <c r="AT155" s="7" t="s">
        <v>3</v>
      </c>
      <c r="AU155" s="32">
        <f t="shared" si="23"/>
        <v>2.63</v>
      </c>
      <c r="AV155" s="63">
        <f t="shared" si="24"/>
        <v>0.60869565217391264</v>
      </c>
      <c r="AX155" s="32">
        <v>1.9</v>
      </c>
      <c r="AY155" s="7" t="s">
        <v>3</v>
      </c>
      <c r="AZ155" s="32">
        <f t="shared" si="25"/>
        <v>2.63</v>
      </c>
      <c r="BA155" s="63">
        <f t="shared" si="26"/>
        <v>0.60869565217391264</v>
      </c>
    </row>
    <row r="156" spans="38:53" ht="13.5" customHeight="1" x14ac:dyDescent="0.2">
      <c r="AL156" s="4"/>
      <c r="AM156" s="75"/>
      <c r="AN156" s="32">
        <v>1.91</v>
      </c>
      <c r="AO156" s="29" t="s">
        <v>13</v>
      </c>
      <c r="AP156" s="32">
        <f t="shared" si="21"/>
        <v>3.1</v>
      </c>
      <c r="AQ156" s="63">
        <f t="shared" si="22"/>
        <v>6.382978723404259E-2</v>
      </c>
      <c r="AS156" s="32">
        <v>1.91</v>
      </c>
      <c r="AT156" s="7" t="s">
        <v>3</v>
      </c>
      <c r="AU156" s="32">
        <f t="shared" si="23"/>
        <v>2.63</v>
      </c>
      <c r="AV156" s="63">
        <f t="shared" si="24"/>
        <v>0.63043478260869534</v>
      </c>
      <c r="AX156" s="32">
        <v>1.91</v>
      </c>
      <c r="AY156" s="7" t="s">
        <v>3</v>
      </c>
      <c r="AZ156" s="32">
        <f t="shared" si="25"/>
        <v>2.63</v>
      </c>
      <c r="BA156" s="63">
        <f t="shared" si="26"/>
        <v>0.63043478260869534</v>
      </c>
    </row>
    <row r="157" spans="38:53" ht="13.5" customHeight="1" x14ac:dyDescent="0.2">
      <c r="AL157" s="4"/>
      <c r="AM157" s="75"/>
      <c r="AN157" s="32">
        <v>1.92</v>
      </c>
      <c r="AO157" s="29" t="s">
        <v>13</v>
      </c>
      <c r="AP157" s="32">
        <f t="shared" si="21"/>
        <v>3.1</v>
      </c>
      <c r="AQ157" s="63">
        <f t="shared" si="22"/>
        <v>8.5106382978723444E-2</v>
      </c>
      <c r="AS157" s="32">
        <v>1.92</v>
      </c>
      <c r="AT157" s="7" t="s">
        <v>3</v>
      </c>
      <c r="AU157" s="32">
        <f t="shared" si="23"/>
        <v>2.63</v>
      </c>
      <c r="AV157" s="63">
        <f t="shared" si="24"/>
        <v>0.65217391304347794</v>
      </c>
      <c r="AX157" s="32">
        <v>1.92</v>
      </c>
      <c r="AY157" s="7" t="s">
        <v>3</v>
      </c>
      <c r="AZ157" s="32">
        <f t="shared" si="25"/>
        <v>2.63</v>
      </c>
      <c r="BA157" s="63">
        <f t="shared" si="26"/>
        <v>0.65217391304347794</v>
      </c>
    </row>
    <row r="158" spans="38:53" ht="13.5" customHeight="1" x14ac:dyDescent="0.2">
      <c r="AL158" s="4"/>
      <c r="AM158" s="75"/>
      <c r="AN158" s="32">
        <v>1.93</v>
      </c>
      <c r="AO158" s="29" t="s">
        <v>13</v>
      </c>
      <c r="AP158" s="32">
        <f t="shared" si="21"/>
        <v>3.1</v>
      </c>
      <c r="AQ158" s="63">
        <f t="shared" si="22"/>
        <v>0.10638297872340431</v>
      </c>
      <c r="AS158" s="32">
        <v>1.93</v>
      </c>
      <c r="AT158" s="7" t="s">
        <v>3</v>
      </c>
      <c r="AU158" s="32">
        <f t="shared" si="23"/>
        <v>2.63</v>
      </c>
      <c r="AV158" s="63">
        <f t="shared" si="24"/>
        <v>0.67391304347826053</v>
      </c>
      <c r="AX158" s="32">
        <v>1.93</v>
      </c>
      <c r="AY158" s="7" t="s">
        <v>3</v>
      </c>
      <c r="AZ158" s="32">
        <f t="shared" si="25"/>
        <v>2.63</v>
      </c>
      <c r="BA158" s="63">
        <f t="shared" si="26"/>
        <v>0.67391304347826053</v>
      </c>
    </row>
    <row r="159" spans="38:53" ht="13.5" customHeight="1" x14ac:dyDescent="0.2">
      <c r="AL159" s="4"/>
      <c r="AM159" s="75"/>
      <c r="AN159" s="32">
        <v>1.94</v>
      </c>
      <c r="AO159" s="29" t="s">
        <v>13</v>
      </c>
      <c r="AP159" s="32">
        <f t="shared" si="21"/>
        <v>3.1</v>
      </c>
      <c r="AQ159" s="63">
        <f t="shared" si="22"/>
        <v>0.12765957446808518</v>
      </c>
      <c r="AS159" s="32">
        <v>1.94</v>
      </c>
      <c r="AT159" s="7" t="s">
        <v>3</v>
      </c>
      <c r="AU159" s="32">
        <f t="shared" si="23"/>
        <v>2.63</v>
      </c>
      <c r="AV159" s="63">
        <f t="shared" si="24"/>
        <v>0.69565217391304324</v>
      </c>
      <c r="AX159" s="32">
        <v>1.94</v>
      </c>
      <c r="AY159" s="7" t="s">
        <v>3</v>
      </c>
      <c r="AZ159" s="32">
        <f t="shared" si="25"/>
        <v>2.63</v>
      </c>
      <c r="BA159" s="63">
        <f t="shared" si="26"/>
        <v>0.69565217391304324</v>
      </c>
    </row>
    <row r="160" spans="38:53" ht="13.5" customHeight="1" x14ac:dyDescent="0.2">
      <c r="AL160" s="4"/>
      <c r="AM160" s="75"/>
      <c r="AN160" s="32">
        <v>1.95</v>
      </c>
      <c r="AO160" s="29" t="s">
        <v>13</v>
      </c>
      <c r="AP160" s="32">
        <f t="shared" si="21"/>
        <v>3.1</v>
      </c>
      <c r="AQ160" s="63">
        <f t="shared" si="22"/>
        <v>0.14893617021276603</v>
      </c>
      <c r="AS160" s="32">
        <v>1.95</v>
      </c>
      <c r="AT160" s="7" t="s">
        <v>3</v>
      </c>
      <c r="AU160" s="32">
        <f t="shared" si="23"/>
        <v>2.63</v>
      </c>
      <c r="AV160" s="63">
        <f t="shared" si="24"/>
        <v>0.71739130434782583</v>
      </c>
      <c r="AX160" s="32">
        <v>1.95</v>
      </c>
      <c r="AY160" s="7" t="s">
        <v>3</v>
      </c>
      <c r="AZ160" s="32">
        <f t="shared" si="25"/>
        <v>2.63</v>
      </c>
      <c r="BA160" s="63">
        <f t="shared" si="26"/>
        <v>0.71739130434782583</v>
      </c>
    </row>
    <row r="161" spans="38:53" ht="13.5" customHeight="1" x14ac:dyDescent="0.2">
      <c r="AL161" s="4"/>
      <c r="AM161" s="75"/>
      <c r="AN161" s="32">
        <v>1.96</v>
      </c>
      <c r="AO161" s="29" t="s">
        <v>13</v>
      </c>
      <c r="AP161" s="32">
        <f t="shared" si="21"/>
        <v>3.1</v>
      </c>
      <c r="AQ161" s="63">
        <f t="shared" si="22"/>
        <v>0.17021276595744689</v>
      </c>
      <c r="AS161" s="32">
        <v>1.96</v>
      </c>
      <c r="AT161" s="7" t="s">
        <v>3</v>
      </c>
      <c r="AU161" s="32">
        <f t="shared" si="23"/>
        <v>2.63</v>
      </c>
      <c r="AV161" s="63">
        <f t="shared" si="24"/>
        <v>0.73913043478260843</v>
      </c>
      <c r="AX161" s="32">
        <v>1.96</v>
      </c>
      <c r="AY161" s="7" t="s">
        <v>3</v>
      </c>
      <c r="AZ161" s="32">
        <f t="shared" si="25"/>
        <v>2.63</v>
      </c>
      <c r="BA161" s="63">
        <f t="shared" si="26"/>
        <v>0.73913043478260843</v>
      </c>
    </row>
    <row r="162" spans="38:53" ht="13.5" customHeight="1" x14ac:dyDescent="0.2">
      <c r="AL162" s="4"/>
      <c r="AM162" s="75"/>
      <c r="AN162" s="32">
        <v>1.97</v>
      </c>
      <c r="AO162" s="29" t="s">
        <v>13</v>
      </c>
      <c r="AP162" s="32">
        <f t="shared" si="21"/>
        <v>3.1</v>
      </c>
      <c r="AQ162" s="63">
        <f t="shared" si="22"/>
        <v>0.19148936170212774</v>
      </c>
      <c r="AS162" s="32">
        <v>1.97</v>
      </c>
      <c r="AT162" s="7" t="s">
        <v>3</v>
      </c>
      <c r="AU162" s="32">
        <f t="shared" si="23"/>
        <v>2.63</v>
      </c>
      <c r="AV162" s="63">
        <f t="shared" si="24"/>
        <v>0.76086956521739102</v>
      </c>
      <c r="AX162" s="32">
        <v>1.97</v>
      </c>
      <c r="AY162" s="7" t="s">
        <v>3</v>
      </c>
      <c r="AZ162" s="32">
        <f t="shared" si="25"/>
        <v>2.63</v>
      </c>
      <c r="BA162" s="63">
        <f t="shared" si="26"/>
        <v>0.76086956521739102</v>
      </c>
    </row>
    <row r="163" spans="38:53" ht="13.5" customHeight="1" x14ac:dyDescent="0.2">
      <c r="AL163" s="4"/>
      <c r="AM163" s="75"/>
      <c r="AN163" s="32">
        <v>1.98</v>
      </c>
      <c r="AO163" s="29" t="s">
        <v>13</v>
      </c>
      <c r="AP163" s="32">
        <f t="shared" si="21"/>
        <v>3.1</v>
      </c>
      <c r="AQ163" s="63">
        <f t="shared" si="22"/>
        <v>0.21276595744680862</v>
      </c>
      <c r="AS163" s="32">
        <v>1.98</v>
      </c>
      <c r="AT163" s="7" t="s">
        <v>3</v>
      </c>
      <c r="AU163" s="32">
        <f t="shared" si="23"/>
        <v>2.63</v>
      </c>
      <c r="AV163" s="63">
        <f t="shared" si="24"/>
        <v>0.78260869565217372</v>
      </c>
      <c r="AX163" s="32">
        <v>1.98</v>
      </c>
      <c r="AY163" s="7" t="s">
        <v>3</v>
      </c>
      <c r="AZ163" s="32">
        <f t="shared" si="25"/>
        <v>2.63</v>
      </c>
      <c r="BA163" s="63">
        <f t="shared" si="26"/>
        <v>0.78260869565217372</v>
      </c>
    </row>
    <row r="164" spans="38:53" ht="13.5" customHeight="1" x14ac:dyDescent="0.2">
      <c r="AL164" s="4"/>
      <c r="AM164" s="75"/>
      <c r="AN164" s="32">
        <v>1.99</v>
      </c>
      <c r="AO164" s="29" t="s">
        <v>13</v>
      </c>
      <c r="AP164" s="32">
        <f t="shared" si="21"/>
        <v>3.1</v>
      </c>
      <c r="AQ164" s="63">
        <f t="shared" si="22"/>
        <v>0.23404255319148948</v>
      </c>
      <c r="AS164" s="32">
        <v>1.99</v>
      </c>
      <c r="AT164" s="7" t="s">
        <v>3</v>
      </c>
      <c r="AU164" s="32">
        <f t="shared" si="23"/>
        <v>2.63</v>
      </c>
      <c r="AV164" s="63">
        <f t="shared" si="24"/>
        <v>0.80434782608695632</v>
      </c>
      <c r="AX164" s="32">
        <v>1.99</v>
      </c>
      <c r="AY164" s="7" t="s">
        <v>3</v>
      </c>
      <c r="AZ164" s="32">
        <f t="shared" si="25"/>
        <v>2.63</v>
      </c>
      <c r="BA164" s="63">
        <f t="shared" si="26"/>
        <v>0.80434782608695632</v>
      </c>
    </row>
    <row r="165" spans="38:53" ht="13.5" customHeight="1" x14ac:dyDescent="0.2">
      <c r="AL165" s="4"/>
      <c r="AM165" s="75"/>
      <c r="AN165" s="32">
        <v>2</v>
      </c>
      <c r="AO165" s="29" t="s">
        <v>13</v>
      </c>
      <c r="AP165" s="32">
        <f t="shared" si="21"/>
        <v>3.1</v>
      </c>
      <c r="AQ165" s="63">
        <f t="shared" si="22"/>
        <v>0.25531914893617036</v>
      </c>
      <c r="AS165" s="32">
        <v>2</v>
      </c>
      <c r="AT165" s="7" t="s">
        <v>3</v>
      </c>
      <c r="AU165" s="32">
        <f t="shared" si="23"/>
        <v>2.63</v>
      </c>
      <c r="AV165" s="63">
        <f t="shared" si="24"/>
        <v>0.82608695652173891</v>
      </c>
      <c r="AX165" s="32">
        <v>2</v>
      </c>
      <c r="AY165" s="7" t="s">
        <v>3</v>
      </c>
      <c r="AZ165" s="32">
        <f t="shared" si="25"/>
        <v>2.63</v>
      </c>
      <c r="BA165" s="63">
        <f t="shared" si="26"/>
        <v>0.82608695652173891</v>
      </c>
    </row>
    <row r="166" spans="38:53" ht="13.5" customHeight="1" x14ac:dyDescent="0.2">
      <c r="AL166" s="4"/>
      <c r="AM166" s="75"/>
      <c r="AN166" s="32">
        <v>2.0099999999999998</v>
      </c>
      <c r="AO166" s="29" t="s">
        <v>13</v>
      </c>
      <c r="AP166" s="32">
        <f t="shared" si="21"/>
        <v>3.1</v>
      </c>
      <c r="AQ166" s="63">
        <f t="shared" si="22"/>
        <v>0.27659574468085074</v>
      </c>
      <c r="AS166" s="32">
        <v>2.0099999999999998</v>
      </c>
      <c r="AT166" s="7" t="s">
        <v>3</v>
      </c>
      <c r="AU166" s="32">
        <f t="shared" si="23"/>
        <v>2.63</v>
      </c>
      <c r="AV166" s="63">
        <f t="shared" si="24"/>
        <v>0.84782608695652106</v>
      </c>
      <c r="AX166" s="32">
        <v>2.0099999999999998</v>
      </c>
      <c r="AY166" s="7" t="s">
        <v>3</v>
      </c>
      <c r="AZ166" s="32">
        <f t="shared" si="25"/>
        <v>2.63</v>
      </c>
      <c r="BA166" s="63">
        <f t="shared" si="26"/>
        <v>0.84782608695652106</v>
      </c>
    </row>
    <row r="167" spans="38:53" ht="13.5" customHeight="1" x14ac:dyDescent="0.2">
      <c r="AL167" s="4"/>
      <c r="AM167" s="75"/>
      <c r="AN167" s="32">
        <v>2.02</v>
      </c>
      <c r="AO167" s="29" t="s">
        <v>13</v>
      </c>
      <c r="AP167" s="32">
        <f t="shared" si="21"/>
        <v>3.1</v>
      </c>
      <c r="AQ167" s="63">
        <f t="shared" si="22"/>
        <v>0.29787234042553207</v>
      </c>
      <c r="AS167" s="32">
        <v>2.02</v>
      </c>
      <c r="AT167" s="7" t="s">
        <v>3</v>
      </c>
      <c r="AU167" s="32">
        <f t="shared" si="23"/>
        <v>2.63</v>
      </c>
      <c r="AV167" s="63">
        <f t="shared" si="24"/>
        <v>0.86956521739130421</v>
      </c>
      <c r="AX167" s="32">
        <v>2.02</v>
      </c>
      <c r="AY167" s="7" t="s">
        <v>3</v>
      </c>
      <c r="AZ167" s="32">
        <f t="shared" si="25"/>
        <v>2.63</v>
      </c>
      <c r="BA167" s="63">
        <f t="shared" si="26"/>
        <v>0.86956521739130421</v>
      </c>
    </row>
    <row r="168" spans="38:53" ht="13.5" customHeight="1" x14ac:dyDescent="0.2">
      <c r="AL168" s="4"/>
      <c r="AM168" s="75"/>
      <c r="AN168" s="32">
        <v>2.0299999999999998</v>
      </c>
      <c r="AO168" s="29" t="s">
        <v>13</v>
      </c>
      <c r="AP168" s="32">
        <f t="shared" si="21"/>
        <v>3.1</v>
      </c>
      <c r="AQ168" s="63">
        <f t="shared" si="22"/>
        <v>0.31914893617021245</v>
      </c>
      <c r="AS168" s="32">
        <v>2.0299999999999998</v>
      </c>
      <c r="AT168" s="7" t="s">
        <v>3</v>
      </c>
      <c r="AU168" s="32">
        <f t="shared" si="23"/>
        <v>2.63</v>
      </c>
      <c r="AV168" s="63">
        <f t="shared" si="24"/>
        <v>0.89130434782608636</v>
      </c>
      <c r="AX168" s="32">
        <v>2.0299999999999998</v>
      </c>
      <c r="AY168" s="7" t="s">
        <v>3</v>
      </c>
      <c r="AZ168" s="32">
        <f t="shared" si="25"/>
        <v>2.63</v>
      </c>
      <c r="BA168" s="63">
        <f t="shared" si="26"/>
        <v>0.89130434782608636</v>
      </c>
    </row>
    <row r="169" spans="38:53" ht="13.5" customHeight="1" x14ac:dyDescent="0.2">
      <c r="AL169" s="4"/>
      <c r="AM169" s="75"/>
      <c r="AN169" s="32">
        <v>2.04</v>
      </c>
      <c r="AO169" s="29" t="s">
        <v>13</v>
      </c>
      <c r="AP169" s="32">
        <f t="shared" si="21"/>
        <v>3.1</v>
      </c>
      <c r="AQ169" s="63">
        <f t="shared" si="22"/>
        <v>0.34042553191489378</v>
      </c>
      <c r="AS169" s="32">
        <v>2.04</v>
      </c>
      <c r="AT169" s="7" t="s">
        <v>3</v>
      </c>
      <c r="AU169" s="32">
        <f t="shared" si="23"/>
        <v>2.63</v>
      </c>
      <c r="AV169" s="63">
        <f t="shared" si="24"/>
        <v>0.91304347826086951</v>
      </c>
      <c r="AX169" s="32">
        <v>2.04</v>
      </c>
      <c r="AY169" s="7" t="s">
        <v>3</v>
      </c>
      <c r="AZ169" s="32">
        <f t="shared" si="25"/>
        <v>2.63</v>
      </c>
      <c r="BA169" s="63">
        <f t="shared" si="26"/>
        <v>0.91304347826086951</v>
      </c>
    </row>
    <row r="170" spans="38:53" ht="13.5" customHeight="1" x14ac:dyDescent="0.2">
      <c r="AL170" s="4"/>
      <c r="AM170" s="75"/>
      <c r="AN170" s="32">
        <v>2.0499999999999998</v>
      </c>
      <c r="AO170" s="29" t="s">
        <v>13</v>
      </c>
      <c r="AP170" s="32">
        <f t="shared" si="21"/>
        <v>3.1</v>
      </c>
      <c r="AQ170" s="63">
        <f t="shared" si="22"/>
        <v>0.36170212765957416</v>
      </c>
      <c r="AS170" s="32">
        <v>2.0499999999999998</v>
      </c>
      <c r="AT170" s="7" t="s">
        <v>3</v>
      </c>
      <c r="AU170" s="32">
        <f t="shared" si="23"/>
        <v>2.63</v>
      </c>
      <c r="AV170" s="63">
        <f t="shared" si="24"/>
        <v>0.93478260869565166</v>
      </c>
      <c r="AX170" s="32">
        <v>2.0499999999999998</v>
      </c>
      <c r="AY170" s="7" t="s">
        <v>3</v>
      </c>
      <c r="AZ170" s="32">
        <f t="shared" si="25"/>
        <v>2.63</v>
      </c>
      <c r="BA170" s="63">
        <f t="shared" si="26"/>
        <v>0.93478260869565166</v>
      </c>
    </row>
    <row r="171" spans="38:53" ht="13.5" customHeight="1" x14ac:dyDescent="0.2">
      <c r="AL171" s="4"/>
      <c r="AM171" s="75"/>
      <c r="AN171" s="32">
        <v>2.06</v>
      </c>
      <c r="AO171" s="29" t="s">
        <v>13</v>
      </c>
      <c r="AP171" s="32">
        <f t="shared" si="21"/>
        <v>3.1</v>
      </c>
      <c r="AQ171" s="63">
        <f t="shared" si="22"/>
        <v>0.38297872340425548</v>
      </c>
      <c r="AS171" s="32">
        <v>2.06</v>
      </c>
      <c r="AT171" s="29" t="s">
        <v>13</v>
      </c>
      <c r="AU171" s="32">
        <f t="shared" si="23"/>
        <v>3.1</v>
      </c>
      <c r="AV171" s="63">
        <f t="shared" si="24"/>
        <v>0.38297872340425548</v>
      </c>
      <c r="AX171" s="32">
        <v>2.06</v>
      </c>
      <c r="AY171" s="29" t="s">
        <v>13</v>
      </c>
      <c r="AZ171" s="32">
        <f t="shared" si="25"/>
        <v>3.1</v>
      </c>
      <c r="BA171" s="63">
        <f t="shared" si="26"/>
        <v>0.38297872340425548</v>
      </c>
    </row>
    <row r="172" spans="38:53" ht="13.5" customHeight="1" x14ac:dyDescent="0.2">
      <c r="AL172" s="4"/>
      <c r="AM172" s="75"/>
      <c r="AN172" s="32">
        <v>2.0699999999999998</v>
      </c>
      <c r="AO172" s="29" t="s">
        <v>13</v>
      </c>
      <c r="AP172" s="32">
        <f t="shared" si="21"/>
        <v>3.1</v>
      </c>
      <c r="AQ172" s="63">
        <f t="shared" si="22"/>
        <v>0.40425531914893587</v>
      </c>
      <c r="AS172" s="32">
        <v>2.0699999999999998</v>
      </c>
      <c r="AT172" s="29" t="s">
        <v>13</v>
      </c>
      <c r="AU172" s="32">
        <f t="shared" si="23"/>
        <v>3.1</v>
      </c>
      <c r="AV172" s="63">
        <f t="shared" si="24"/>
        <v>0.40425531914893587</v>
      </c>
      <c r="AX172" s="32">
        <v>2.0699999999999998</v>
      </c>
      <c r="AY172" s="29" t="s">
        <v>13</v>
      </c>
      <c r="AZ172" s="32">
        <f t="shared" si="25"/>
        <v>3.1</v>
      </c>
      <c r="BA172" s="63">
        <f t="shared" si="26"/>
        <v>0.40425531914893587</v>
      </c>
    </row>
    <row r="173" spans="38:53" ht="13.5" customHeight="1" x14ac:dyDescent="0.2">
      <c r="AL173" s="4"/>
      <c r="AM173" s="75"/>
      <c r="AN173" s="32">
        <v>2.08</v>
      </c>
      <c r="AO173" s="29" t="s">
        <v>13</v>
      </c>
      <c r="AP173" s="32">
        <f t="shared" si="21"/>
        <v>3.1</v>
      </c>
      <c r="AQ173" s="63">
        <f t="shared" si="22"/>
        <v>0.42553191489361725</v>
      </c>
      <c r="AS173" s="32">
        <v>2.08</v>
      </c>
      <c r="AT173" s="29" t="s">
        <v>13</v>
      </c>
      <c r="AU173" s="32">
        <f t="shared" si="23"/>
        <v>3.1</v>
      </c>
      <c r="AV173" s="63">
        <f t="shared" si="24"/>
        <v>0.42553191489361725</v>
      </c>
      <c r="AX173" s="32">
        <v>2.08</v>
      </c>
      <c r="AY173" s="29" t="s">
        <v>13</v>
      </c>
      <c r="AZ173" s="32">
        <f t="shared" si="25"/>
        <v>3.1</v>
      </c>
      <c r="BA173" s="63">
        <f t="shared" si="26"/>
        <v>0.42553191489361725</v>
      </c>
    </row>
    <row r="174" spans="38:53" ht="13.5" customHeight="1" x14ac:dyDescent="0.2">
      <c r="AL174" s="4"/>
      <c r="AM174" s="75"/>
      <c r="AN174" s="32">
        <v>2.09</v>
      </c>
      <c r="AO174" s="29" t="s">
        <v>13</v>
      </c>
      <c r="AP174" s="32">
        <f t="shared" si="21"/>
        <v>3.1</v>
      </c>
      <c r="AQ174" s="63">
        <f t="shared" si="22"/>
        <v>0.44680851063829763</v>
      </c>
      <c r="AS174" s="32">
        <v>2.09</v>
      </c>
      <c r="AT174" s="29" t="s">
        <v>13</v>
      </c>
      <c r="AU174" s="32">
        <f t="shared" si="23"/>
        <v>3.1</v>
      </c>
      <c r="AV174" s="63">
        <f t="shared" si="24"/>
        <v>0.44680851063829763</v>
      </c>
      <c r="AX174" s="32">
        <v>2.09</v>
      </c>
      <c r="AY174" s="29" t="s">
        <v>13</v>
      </c>
      <c r="AZ174" s="32">
        <f t="shared" si="25"/>
        <v>3.1</v>
      </c>
      <c r="BA174" s="63">
        <f t="shared" si="26"/>
        <v>0.44680851063829763</v>
      </c>
    </row>
    <row r="175" spans="38:53" ht="13.5" customHeight="1" x14ac:dyDescent="0.2">
      <c r="AL175" s="4"/>
      <c r="AM175" s="75"/>
      <c r="AN175" s="32">
        <v>2.1</v>
      </c>
      <c r="AO175" s="29" t="s">
        <v>13</v>
      </c>
      <c r="AP175" s="32">
        <f t="shared" si="21"/>
        <v>3.1</v>
      </c>
      <c r="AQ175" s="63">
        <f t="shared" si="22"/>
        <v>0.46808510638297895</v>
      </c>
      <c r="AS175" s="32">
        <v>2.1</v>
      </c>
      <c r="AT175" s="29" t="s">
        <v>13</v>
      </c>
      <c r="AU175" s="32">
        <f t="shared" si="23"/>
        <v>3.1</v>
      </c>
      <c r="AV175" s="63">
        <f t="shared" si="24"/>
        <v>0.46808510638297895</v>
      </c>
      <c r="AX175" s="32">
        <v>2.1</v>
      </c>
      <c r="AY175" s="29" t="s">
        <v>13</v>
      </c>
      <c r="AZ175" s="32">
        <f t="shared" si="25"/>
        <v>3.1</v>
      </c>
      <c r="BA175" s="63">
        <f t="shared" si="26"/>
        <v>0.46808510638297895</v>
      </c>
    </row>
    <row r="176" spans="38:53" ht="13.5" customHeight="1" x14ac:dyDescent="0.2">
      <c r="AL176" s="4"/>
      <c r="AM176" s="75"/>
      <c r="AN176" s="32">
        <v>2.11</v>
      </c>
      <c r="AO176" s="29" t="s">
        <v>13</v>
      </c>
      <c r="AP176" s="32">
        <f t="shared" si="21"/>
        <v>3.1</v>
      </c>
      <c r="AQ176" s="63">
        <f t="shared" si="22"/>
        <v>0.48936170212765934</v>
      </c>
      <c r="AS176" s="32">
        <v>2.11</v>
      </c>
      <c r="AT176" s="29" t="s">
        <v>13</v>
      </c>
      <c r="AU176" s="32">
        <f t="shared" si="23"/>
        <v>3.1</v>
      </c>
      <c r="AV176" s="63">
        <f t="shared" si="24"/>
        <v>0.48936170212765934</v>
      </c>
      <c r="AX176" s="32">
        <v>2.11</v>
      </c>
      <c r="AY176" s="29" t="s">
        <v>13</v>
      </c>
      <c r="AZ176" s="32">
        <f t="shared" si="25"/>
        <v>3.1</v>
      </c>
      <c r="BA176" s="63">
        <f t="shared" si="26"/>
        <v>0.48936170212765934</v>
      </c>
    </row>
    <row r="177" spans="38:53" ht="13.5" customHeight="1" x14ac:dyDescent="0.2">
      <c r="AL177" s="4"/>
      <c r="AM177" s="75"/>
      <c r="AN177" s="32">
        <v>2.12</v>
      </c>
      <c r="AO177" s="29" t="s">
        <v>13</v>
      </c>
      <c r="AP177" s="32">
        <f t="shared" si="21"/>
        <v>3.1</v>
      </c>
      <c r="AQ177" s="63">
        <f t="shared" si="22"/>
        <v>0.51063829787234072</v>
      </c>
      <c r="AS177" s="32">
        <v>2.12</v>
      </c>
      <c r="AT177" s="29" t="s">
        <v>13</v>
      </c>
      <c r="AU177" s="32">
        <f t="shared" si="23"/>
        <v>3.1</v>
      </c>
      <c r="AV177" s="63">
        <f t="shared" si="24"/>
        <v>0.51063829787234072</v>
      </c>
      <c r="AX177" s="32">
        <v>2.12</v>
      </c>
      <c r="AY177" s="29" t="s">
        <v>13</v>
      </c>
      <c r="AZ177" s="32">
        <f t="shared" si="25"/>
        <v>3.1</v>
      </c>
      <c r="BA177" s="63">
        <f t="shared" si="26"/>
        <v>0.51063829787234072</v>
      </c>
    </row>
    <row r="178" spans="38:53" ht="13.5" customHeight="1" x14ac:dyDescent="0.2">
      <c r="AL178" s="4"/>
      <c r="AM178" s="75"/>
      <c r="AN178" s="32">
        <v>2.13</v>
      </c>
      <c r="AO178" s="29" t="s">
        <v>13</v>
      </c>
      <c r="AP178" s="32">
        <f t="shared" si="21"/>
        <v>3.1</v>
      </c>
      <c r="AQ178" s="63">
        <f t="shared" si="22"/>
        <v>0.53191489361702105</v>
      </c>
      <c r="AS178" s="32">
        <v>2.13</v>
      </c>
      <c r="AT178" s="29" t="s">
        <v>13</v>
      </c>
      <c r="AU178" s="32">
        <f t="shared" si="23"/>
        <v>3.1</v>
      </c>
      <c r="AV178" s="63">
        <f t="shared" si="24"/>
        <v>0.53191489361702105</v>
      </c>
      <c r="AX178" s="32">
        <v>2.13</v>
      </c>
      <c r="AY178" s="29" t="s">
        <v>13</v>
      </c>
      <c r="AZ178" s="32">
        <f t="shared" si="25"/>
        <v>3.1</v>
      </c>
      <c r="BA178" s="63">
        <f t="shared" si="26"/>
        <v>0.53191489361702105</v>
      </c>
    </row>
    <row r="179" spans="38:53" ht="13.5" customHeight="1" x14ac:dyDescent="0.2">
      <c r="AL179" s="4"/>
      <c r="AM179" s="75"/>
      <c r="AN179" s="32">
        <v>2.14</v>
      </c>
      <c r="AO179" s="29" t="s">
        <v>13</v>
      </c>
      <c r="AP179" s="32">
        <f t="shared" si="21"/>
        <v>3.1</v>
      </c>
      <c r="AQ179" s="63">
        <f t="shared" si="22"/>
        <v>0.55319148936170237</v>
      </c>
      <c r="AS179" s="32">
        <v>2.14</v>
      </c>
      <c r="AT179" s="29" t="s">
        <v>13</v>
      </c>
      <c r="AU179" s="32">
        <f t="shared" si="23"/>
        <v>3.1</v>
      </c>
      <c r="AV179" s="63">
        <f t="shared" si="24"/>
        <v>0.55319148936170237</v>
      </c>
      <c r="AX179" s="32">
        <v>2.14</v>
      </c>
      <c r="AY179" s="29" t="s">
        <v>13</v>
      </c>
      <c r="AZ179" s="32">
        <f t="shared" si="25"/>
        <v>3.1</v>
      </c>
      <c r="BA179" s="63">
        <f t="shared" si="26"/>
        <v>0.55319148936170237</v>
      </c>
    </row>
    <row r="180" spans="38:53" ht="13.5" customHeight="1" x14ac:dyDescent="0.2">
      <c r="AL180" s="4"/>
      <c r="AM180" s="75"/>
      <c r="AN180" s="32">
        <v>2.15</v>
      </c>
      <c r="AO180" s="29" t="s">
        <v>13</v>
      </c>
      <c r="AP180" s="32">
        <f t="shared" si="21"/>
        <v>3.1</v>
      </c>
      <c r="AQ180" s="63">
        <f t="shared" si="22"/>
        <v>0.57446808510638281</v>
      </c>
      <c r="AS180" s="32">
        <v>2.15</v>
      </c>
      <c r="AT180" s="29" t="s">
        <v>13</v>
      </c>
      <c r="AU180" s="32">
        <f t="shared" si="23"/>
        <v>3.1</v>
      </c>
      <c r="AV180" s="63">
        <f t="shared" si="24"/>
        <v>0.57446808510638281</v>
      </c>
      <c r="AX180" s="32">
        <v>2.15</v>
      </c>
      <c r="AY180" s="29" t="s">
        <v>13</v>
      </c>
      <c r="AZ180" s="32">
        <f t="shared" si="25"/>
        <v>3.1</v>
      </c>
      <c r="BA180" s="63">
        <f t="shared" si="26"/>
        <v>0.57446808510638281</v>
      </c>
    </row>
    <row r="181" spans="38:53" ht="13.5" customHeight="1" x14ac:dyDescent="0.2">
      <c r="AL181" s="4"/>
      <c r="AM181" s="75"/>
      <c r="AN181" s="32">
        <v>2.16</v>
      </c>
      <c r="AO181" s="29" t="s">
        <v>13</v>
      </c>
      <c r="AP181" s="32">
        <f t="shared" si="21"/>
        <v>3.1</v>
      </c>
      <c r="AQ181" s="63">
        <f t="shared" si="22"/>
        <v>0.59574468085106413</v>
      </c>
      <c r="AS181" s="32">
        <v>2.16</v>
      </c>
      <c r="AT181" s="29" t="s">
        <v>13</v>
      </c>
      <c r="AU181" s="32">
        <f t="shared" si="23"/>
        <v>3.1</v>
      </c>
      <c r="AV181" s="63">
        <f t="shared" si="24"/>
        <v>0.59574468085106413</v>
      </c>
      <c r="AX181" s="32">
        <v>2.16</v>
      </c>
      <c r="AY181" s="29" t="s">
        <v>13</v>
      </c>
      <c r="AZ181" s="32">
        <f t="shared" si="25"/>
        <v>3.1</v>
      </c>
      <c r="BA181" s="63">
        <f t="shared" si="26"/>
        <v>0.59574468085106413</v>
      </c>
    </row>
    <row r="182" spans="38:53" ht="13.5" customHeight="1" x14ac:dyDescent="0.2">
      <c r="AL182" s="4"/>
      <c r="AM182" s="75"/>
      <c r="AN182" s="32">
        <v>2.17</v>
      </c>
      <c r="AO182" s="29" t="s">
        <v>13</v>
      </c>
      <c r="AP182" s="32">
        <f t="shared" si="21"/>
        <v>3.1</v>
      </c>
      <c r="AQ182" s="63">
        <f t="shared" si="22"/>
        <v>0.61702127659574446</v>
      </c>
      <c r="AS182" s="32">
        <v>2.17</v>
      </c>
      <c r="AT182" s="29" t="s">
        <v>13</v>
      </c>
      <c r="AU182" s="32">
        <f t="shared" si="23"/>
        <v>3.1</v>
      </c>
      <c r="AV182" s="63">
        <f t="shared" si="24"/>
        <v>0.61702127659574446</v>
      </c>
      <c r="AX182" s="32">
        <v>2.17</v>
      </c>
      <c r="AY182" s="29" t="s">
        <v>13</v>
      </c>
      <c r="AZ182" s="32">
        <f t="shared" si="25"/>
        <v>3.1</v>
      </c>
      <c r="BA182" s="63">
        <f t="shared" si="26"/>
        <v>0.61702127659574446</v>
      </c>
    </row>
    <row r="183" spans="38:53" ht="13.5" customHeight="1" x14ac:dyDescent="0.2">
      <c r="AL183" s="4"/>
      <c r="AM183" s="75"/>
      <c r="AN183" s="32">
        <v>2.1800000000000002</v>
      </c>
      <c r="AO183" s="29" t="s">
        <v>13</v>
      </c>
      <c r="AP183" s="32">
        <f t="shared" si="21"/>
        <v>3.1</v>
      </c>
      <c r="AQ183" s="63">
        <f t="shared" si="22"/>
        <v>0.63829787234042579</v>
      </c>
      <c r="AS183" s="32">
        <v>2.1800000000000002</v>
      </c>
      <c r="AT183" s="29" t="s">
        <v>13</v>
      </c>
      <c r="AU183" s="32">
        <f t="shared" si="23"/>
        <v>3.1</v>
      </c>
      <c r="AV183" s="63">
        <f t="shared" si="24"/>
        <v>0.63829787234042579</v>
      </c>
      <c r="AX183" s="32">
        <v>2.1800000000000002</v>
      </c>
      <c r="AY183" s="29" t="s">
        <v>13</v>
      </c>
      <c r="AZ183" s="32">
        <f t="shared" si="25"/>
        <v>3.1</v>
      </c>
      <c r="BA183" s="63">
        <f t="shared" si="26"/>
        <v>0.63829787234042579</v>
      </c>
    </row>
    <row r="184" spans="38:53" ht="13.5" customHeight="1" x14ac:dyDescent="0.2">
      <c r="AL184" s="4"/>
      <c r="AM184" s="75"/>
      <c r="AN184" s="32">
        <v>2.19</v>
      </c>
      <c r="AO184" s="7" t="s">
        <v>12</v>
      </c>
      <c r="AP184" s="32">
        <f t="shared" si="21"/>
        <v>3.86</v>
      </c>
      <c r="AQ184" s="63">
        <f t="shared" si="22"/>
        <v>2.4999999999999474E-2</v>
      </c>
      <c r="AS184" s="32">
        <v>2.19</v>
      </c>
      <c r="AT184" s="29" t="s">
        <v>13</v>
      </c>
      <c r="AU184" s="32">
        <f t="shared" si="23"/>
        <v>3.1</v>
      </c>
      <c r="AV184" s="63">
        <f t="shared" si="24"/>
        <v>0.65957446808510622</v>
      </c>
      <c r="AX184" s="32">
        <v>2.19</v>
      </c>
      <c r="AY184" s="29" t="s">
        <v>13</v>
      </c>
      <c r="AZ184" s="32">
        <f t="shared" si="25"/>
        <v>3.1</v>
      </c>
      <c r="BA184" s="63">
        <f t="shared" si="26"/>
        <v>0.65957446808510622</v>
      </c>
    </row>
    <row r="185" spans="38:53" ht="13.5" customHeight="1" x14ac:dyDescent="0.2">
      <c r="AL185" s="4"/>
      <c r="AM185" s="75"/>
      <c r="AN185" s="32">
        <v>2.2000000000000002</v>
      </c>
      <c r="AO185" s="7" t="s">
        <v>12</v>
      </c>
      <c r="AP185" s="32">
        <f t="shared" si="21"/>
        <v>3.86</v>
      </c>
      <c r="AQ185" s="63">
        <f t="shared" si="22"/>
        <v>5.0000000000000058E-2</v>
      </c>
      <c r="AS185" s="32">
        <v>2.2000000000000002</v>
      </c>
      <c r="AT185" s="29" t="s">
        <v>13</v>
      </c>
      <c r="AU185" s="32">
        <f t="shared" si="23"/>
        <v>3.1</v>
      </c>
      <c r="AV185" s="63">
        <f t="shared" si="24"/>
        <v>0.68085106382978755</v>
      </c>
      <c r="AX185" s="32">
        <v>2.2000000000000002</v>
      </c>
      <c r="AY185" s="29" t="s">
        <v>13</v>
      </c>
      <c r="AZ185" s="32">
        <f t="shared" si="25"/>
        <v>3.1</v>
      </c>
      <c r="BA185" s="63">
        <f t="shared" si="26"/>
        <v>0.68085106382978755</v>
      </c>
    </row>
    <row r="186" spans="38:53" ht="13.5" customHeight="1" x14ac:dyDescent="0.2">
      <c r="AL186" s="4"/>
      <c r="AM186" s="75"/>
      <c r="AN186" s="32">
        <v>2.21</v>
      </c>
      <c r="AO186" s="7" t="s">
        <v>12</v>
      </c>
      <c r="AP186" s="32">
        <f t="shared" si="21"/>
        <v>3.86</v>
      </c>
      <c r="AQ186" s="63">
        <f t="shared" si="22"/>
        <v>7.4999999999999525E-2</v>
      </c>
      <c r="AS186" s="32">
        <v>2.21</v>
      </c>
      <c r="AT186" s="29" t="s">
        <v>13</v>
      </c>
      <c r="AU186" s="32">
        <f t="shared" si="23"/>
        <v>3.1</v>
      </c>
      <c r="AV186" s="63">
        <f t="shared" si="24"/>
        <v>0.70212765957446799</v>
      </c>
      <c r="AX186" s="32">
        <v>2.21</v>
      </c>
      <c r="AY186" s="29" t="s">
        <v>13</v>
      </c>
      <c r="AZ186" s="32">
        <f t="shared" si="25"/>
        <v>3.1</v>
      </c>
      <c r="BA186" s="63">
        <f t="shared" si="26"/>
        <v>0.70212765957446799</v>
      </c>
    </row>
    <row r="187" spans="38:53" ht="13.5" customHeight="1" x14ac:dyDescent="0.2">
      <c r="AL187" s="4"/>
      <c r="AM187" s="75"/>
      <c r="AN187" s="32">
        <v>2.2200000000000002</v>
      </c>
      <c r="AO187" s="7" t="s">
        <v>12</v>
      </c>
      <c r="AP187" s="32">
        <f t="shared" si="21"/>
        <v>3.86</v>
      </c>
      <c r="AQ187" s="63">
        <f t="shared" si="22"/>
        <v>0.10000000000000012</v>
      </c>
      <c r="AS187" s="32">
        <v>2.2200000000000002</v>
      </c>
      <c r="AT187" s="29" t="s">
        <v>13</v>
      </c>
      <c r="AU187" s="32">
        <f t="shared" si="23"/>
        <v>3.1</v>
      </c>
      <c r="AV187" s="63">
        <f t="shared" si="24"/>
        <v>0.72340425531914931</v>
      </c>
      <c r="AX187" s="32">
        <v>2.2200000000000002</v>
      </c>
      <c r="AY187" s="29" t="s">
        <v>13</v>
      </c>
      <c r="AZ187" s="32">
        <f t="shared" si="25"/>
        <v>3.1</v>
      </c>
      <c r="BA187" s="63">
        <f t="shared" si="26"/>
        <v>0.72340425531914931</v>
      </c>
    </row>
    <row r="188" spans="38:53" ht="13.5" customHeight="1" x14ac:dyDescent="0.2">
      <c r="AL188" s="4"/>
      <c r="AM188" s="75"/>
      <c r="AN188" s="32">
        <v>2.23</v>
      </c>
      <c r="AO188" s="7" t="s">
        <v>12</v>
      </c>
      <c r="AP188" s="32">
        <f t="shared" si="21"/>
        <v>3.86</v>
      </c>
      <c r="AQ188" s="63">
        <f t="shared" si="22"/>
        <v>0.12499999999999958</v>
      </c>
      <c r="AS188" s="32">
        <v>2.23</v>
      </c>
      <c r="AT188" s="29" t="s">
        <v>13</v>
      </c>
      <c r="AU188" s="32">
        <f t="shared" si="23"/>
        <v>3.1</v>
      </c>
      <c r="AV188" s="63">
        <f t="shared" si="24"/>
        <v>0.74468085106382964</v>
      </c>
      <c r="AX188" s="32">
        <v>2.23</v>
      </c>
      <c r="AY188" s="29" t="s">
        <v>13</v>
      </c>
      <c r="AZ188" s="32">
        <f t="shared" si="25"/>
        <v>3.1</v>
      </c>
      <c r="BA188" s="63">
        <f t="shared" si="26"/>
        <v>0.74468085106382964</v>
      </c>
    </row>
    <row r="189" spans="38:53" ht="13.5" customHeight="1" x14ac:dyDescent="0.2">
      <c r="AL189" s="4"/>
      <c r="AM189" s="75"/>
      <c r="AN189" s="32">
        <v>2.2400000000000002</v>
      </c>
      <c r="AO189" s="7" t="s">
        <v>12</v>
      </c>
      <c r="AP189" s="32">
        <f t="shared" si="21"/>
        <v>3.86</v>
      </c>
      <c r="AQ189" s="63">
        <f t="shared" si="22"/>
        <v>0.15000000000000016</v>
      </c>
      <c r="AS189" s="32">
        <v>2.2400000000000002</v>
      </c>
      <c r="AT189" s="29" t="s">
        <v>13</v>
      </c>
      <c r="AU189" s="32">
        <f t="shared" si="23"/>
        <v>3.1</v>
      </c>
      <c r="AV189" s="63">
        <f t="shared" si="24"/>
        <v>0.76595744680851097</v>
      </c>
      <c r="AX189" s="32">
        <v>2.2400000000000002</v>
      </c>
      <c r="AY189" s="29" t="s">
        <v>13</v>
      </c>
      <c r="AZ189" s="32">
        <f t="shared" si="25"/>
        <v>3.1</v>
      </c>
      <c r="BA189" s="63">
        <f t="shared" si="26"/>
        <v>0.76595744680851097</v>
      </c>
    </row>
    <row r="190" spans="38:53" ht="13.5" customHeight="1" x14ac:dyDescent="0.2">
      <c r="AL190" s="4"/>
      <c r="AM190" s="75"/>
      <c r="AN190" s="32">
        <v>2.25</v>
      </c>
      <c r="AO190" s="7" t="s">
        <v>12</v>
      </c>
      <c r="AP190" s="32">
        <f t="shared" si="21"/>
        <v>3.86</v>
      </c>
      <c r="AQ190" s="63">
        <f t="shared" si="22"/>
        <v>0.17499999999999963</v>
      </c>
      <c r="AS190" s="32">
        <v>2.25</v>
      </c>
      <c r="AT190" s="29" t="s">
        <v>13</v>
      </c>
      <c r="AU190" s="32">
        <f t="shared" si="23"/>
        <v>3.1</v>
      </c>
      <c r="AV190" s="63">
        <f t="shared" si="24"/>
        <v>0.7872340425531914</v>
      </c>
      <c r="AX190" s="32">
        <v>2.25</v>
      </c>
      <c r="AY190" s="29" t="s">
        <v>13</v>
      </c>
      <c r="AZ190" s="32">
        <f t="shared" si="25"/>
        <v>3.1</v>
      </c>
      <c r="BA190" s="63">
        <f t="shared" si="26"/>
        <v>0.7872340425531914</v>
      </c>
    </row>
    <row r="191" spans="38:53" ht="13.5" customHeight="1" x14ac:dyDescent="0.2">
      <c r="AL191" s="4"/>
      <c r="AM191" s="75"/>
      <c r="AN191" s="32">
        <v>2.2599999999999998</v>
      </c>
      <c r="AO191" s="7" t="s">
        <v>12</v>
      </c>
      <c r="AP191" s="32">
        <f t="shared" si="21"/>
        <v>3.86</v>
      </c>
      <c r="AQ191" s="63">
        <f t="shared" si="22"/>
        <v>0.19999999999999912</v>
      </c>
      <c r="AS191" s="32">
        <v>2.2599999999999998</v>
      </c>
      <c r="AT191" s="29" t="s">
        <v>13</v>
      </c>
      <c r="AU191" s="32">
        <f t="shared" si="23"/>
        <v>3.1</v>
      </c>
      <c r="AV191" s="63">
        <f t="shared" si="24"/>
        <v>0.80851063829787173</v>
      </c>
      <c r="AX191" s="32">
        <v>2.2599999999999998</v>
      </c>
      <c r="AY191" s="29" t="s">
        <v>13</v>
      </c>
      <c r="AZ191" s="32">
        <f t="shared" si="25"/>
        <v>3.1</v>
      </c>
      <c r="BA191" s="63">
        <f t="shared" si="26"/>
        <v>0.80851063829787173</v>
      </c>
    </row>
    <row r="192" spans="38:53" ht="13.5" customHeight="1" x14ac:dyDescent="0.2">
      <c r="AL192" s="4"/>
      <c r="AM192" s="75"/>
      <c r="AN192" s="32">
        <v>2.27</v>
      </c>
      <c r="AO192" s="7" t="s">
        <v>12</v>
      </c>
      <c r="AP192" s="32">
        <f t="shared" si="21"/>
        <v>3.86</v>
      </c>
      <c r="AQ192" s="63">
        <f t="shared" si="22"/>
        <v>0.2249999999999997</v>
      </c>
      <c r="AS192" s="32">
        <v>2.27</v>
      </c>
      <c r="AT192" s="29" t="s">
        <v>13</v>
      </c>
      <c r="AU192" s="32">
        <f t="shared" si="23"/>
        <v>3.1</v>
      </c>
      <c r="AV192" s="63">
        <f t="shared" si="24"/>
        <v>0.82978723404255306</v>
      </c>
      <c r="AX192" s="32">
        <v>2.27</v>
      </c>
      <c r="AY192" s="29" t="s">
        <v>13</v>
      </c>
      <c r="AZ192" s="32">
        <f t="shared" si="25"/>
        <v>3.1</v>
      </c>
      <c r="BA192" s="63">
        <f t="shared" si="26"/>
        <v>0.82978723404255306</v>
      </c>
    </row>
    <row r="193" spans="38:53" ht="13.5" customHeight="1" x14ac:dyDescent="0.2">
      <c r="AL193" s="4"/>
      <c r="AM193" s="75"/>
      <c r="AN193" s="32">
        <v>2.2799999999999998</v>
      </c>
      <c r="AO193" s="7" t="s">
        <v>12</v>
      </c>
      <c r="AP193" s="32">
        <f t="shared" si="21"/>
        <v>3.86</v>
      </c>
      <c r="AQ193" s="63">
        <f t="shared" si="22"/>
        <v>0.24999999999999917</v>
      </c>
      <c r="AS193" s="32">
        <v>2.2799999999999998</v>
      </c>
      <c r="AT193" s="29" t="s">
        <v>13</v>
      </c>
      <c r="AU193" s="32">
        <f t="shared" si="23"/>
        <v>3.1</v>
      </c>
      <c r="AV193" s="63">
        <f t="shared" si="24"/>
        <v>0.85106382978723349</v>
      </c>
      <c r="AX193" s="32">
        <v>2.2799999999999998</v>
      </c>
      <c r="AY193" s="29" t="s">
        <v>13</v>
      </c>
      <c r="AZ193" s="32">
        <f t="shared" si="25"/>
        <v>3.1</v>
      </c>
      <c r="BA193" s="63">
        <f t="shared" si="26"/>
        <v>0.85106382978723349</v>
      </c>
    </row>
    <row r="194" spans="38:53" ht="13.5" customHeight="1" x14ac:dyDescent="0.2">
      <c r="AL194" s="4"/>
      <c r="AM194" s="75"/>
      <c r="AN194" s="32">
        <v>2.29</v>
      </c>
      <c r="AO194" s="7" t="s">
        <v>12</v>
      </c>
      <c r="AP194" s="32">
        <f t="shared" si="21"/>
        <v>3.86</v>
      </c>
      <c r="AQ194" s="63">
        <f t="shared" si="22"/>
        <v>0.27499999999999974</v>
      </c>
      <c r="AS194" s="32">
        <v>2.29</v>
      </c>
      <c r="AT194" s="29" t="s">
        <v>13</v>
      </c>
      <c r="AU194" s="32">
        <f t="shared" si="23"/>
        <v>3.1</v>
      </c>
      <c r="AV194" s="63">
        <f t="shared" si="24"/>
        <v>0.87234042553191482</v>
      </c>
      <c r="AX194" s="32">
        <v>2.29</v>
      </c>
      <c r="AY194" s="29" t="s">
        <v>13</v>
      </c>
      <c r="AZ194" s="32">
        <f t="shared" si="25"/>
        <v>3.1</v>
      </c>
      <c r="BA194" s="63">
        <f t="shared" si="26"/>
        <v>0.87234042553191482</v>
      </c>
    </row>
    <row r="195" spans="38:53" ht="13.5" customHeight="1" x14ac:dyDescent="0.2">
      <c r="AL195" s="4"/>
      <c r="AM195" s="75"/>
      <c r="AN195" s="32">
        <v>2.2999999999999998</v>
      </c>
      <c r="AO195" s="7" t="s">
        <v>12</v>
      </c>
      <c r="AP195" s="32">
        <f t="shared" si="21"/>
        <v>3.86</v>
      </c>
      <c r="AQ195" s="63">
        <f t="shared" si="22"/>
        <v>0.29999999999999921</v>
      </c>
      <c r="AS195" s="32">
        <v>2.2999999999999998</v>
      </c>
      <c r="AT195" s="29" t="s">
        <v>13</v>
      </c>
      <c r="AU195" s="32">
        <f t="shared" si="23"/>
        <v>3.1</v>
      </c>
      <c r="AV195" s="63">
        <f t="shared" si="24"/>
        <v>0.89361702127659526</v>
      </c>
      <c r="AX195" s="32">
        <v>2.2999999999999998</v>
      </c>
      <c r="AY195" s="29" t="s">
        <v>13</v>
      </c>
      <c r="AZ195" s="32">
        <f t="shared" si="25"/>
        <v>3.1</v>
      </c>
      <c r="BA195" s="63">
        <f t="shared" si="26"/>
        <v>0.89361702127659526</v>
      </c>
    </row>
    <row r="196" spans="38:53" ht="13.5" customHeight="1" x14ac:dyDescent="0.2">
      <c r="AL196" s="4"/>
      <c r="AM196" s="75"/>
      <c r="AN196" s="32">
        <v>2.31</v>
      </c>
      <c r="AO196" s="7" t="s">
        <v>12</v>
      </c>
      <c r="AP196" s="32">
        <f t="shared" si="21"/>
        <v>3.86</v>
      </c>
      <c r="AQ196" s="63">
        <f t="shared" si="22"/>
        <v>0.32499999999999979</v>
      </c>
      <c r="AS196" s="32">
        <v>2.31</v>
      </c>
      <c r="AT196" s="29" t="s">
        <v>13</v>
      </c>
      <c r="AU196" s="32">
        <f t="shared" si="23"/>
        <v>3.1</v>
      </c>
      <c r="AV196" s="63">
        <f t="shared" si="24"/>
        <v>0.91489361702127658</v>
      </c>
      <c r="AX196" s="32">
        <v>2.31</v>
      </c>
      <c r="AY196" s="29" t="s">
        <v>13</v>
      </c>
      <c r="AZ196" s="32">
        <f t="shared" si="25"/>
        <v>3.1</v>
      </c>
      <c r="BA196" s="63">
        <f t="shared" si="26"/>
        <v>0.91489361702127658</v>
      </c>
    </row>
    <row r="197" spans="38:53" ht="13.5" customHeight="1" x14ac:dyDescent="0.2">
      <c r="AL197" s="4"/>
      <c r="AM197" s="75"/>
      <c r="AN197" s="32">
        <v>2.3199999999999998</v>
      </c>
      <c r="AO197" s="7" t="s">
        <v>12</v>
      </c>
      <c r="AP197" s="32">
        <f t="shared" si="21"/>
        <v>3.86</v>
      </c>
      <c r="AQ197" s="63">
        <f t="shared" si="22"/>
        <v>0.34999999999999926</v>
      </c>
      <c r="AS197" s="32">
        <v>2.3199999999999998</v>
      </c>
      <c r="AT197" s="29" t="s">
        <v>13</v>
      </c>
      <c r="AU197" s="32">
        <f t="shared" si="23"/>
        <v>3.1</v>
      </c>
      <c r="AV197" s="63">
        <f t="shared" si="24"/>
        <v>0.93617021276595691</v>
      </c>
      <c r="AX197" s="32">
        <v>2.3199999999999998</v>
      </c>
      <c r="AY197" s="29" t="s">
        <v>13</v>
      </c>
      <c r="AZ197" s="32">
        <f t="shared" si="25"/>
        <v>3.1</v>
      </c>
      <c r="BA197" s="63">
        <f t="shared" si="26"/>
        <v>0.93617021276595691</v>
      </c>
    </row>
    <row r="198" spans="38:53" ht="13.5" customHeight="1" x14ac:dyDescent="0.2">
      <c r="AL198" s="4"/>
      <c r="AM198" s="75"/>
      <c r="AN198" s="32">
        <v>2.33</v>
      </c>
      <c r="AO198" s="7" t="s">
        <v>12</v>
      </c>
      <c r="AP198" s="32">
        <f t="shared" si="21"/>
        <v>3.86</v>
      </c>
      <c r="AQ198" s="63">
        <f t="shared" si="22"/>
        <v>0.37499999999999989</v>
      </c>
      <c r="AS198" s="32">
        <v>2.33</v>
      </c>
      <c r="AT198" s="29" t="s">
        <v>13</v>
      </c>
      <c r="AU198" s="32">
        <f t="shared" si="23"/>
        <v>3.1</v>
      </c>
      <c r="AV198" s="63">
        <f t="shared" si="24"/>
        <v>0.95744680851063824</v>
      </c>
      <c r="AX198" s="32">
        <v>2.33</v>
      </c>
      <c r="AY198" s="29" t="s">
        <v>13</v>
      </c>
      <c r="AZ198" s="32">
        <f t="shared" si="25"/>
        <v>3.1</v>
      </c>
      <c r="BA198" s="63">
        <f t="shared" si="26"/>
        <v>0.95744680851063824</v>
      </c>
    </row>
    <row r="199" spans="38:53" ht="13.5" customHeight="1" x14ac:dyDescent="0.2">
      <c r="AL199" s="4"/>
      <c r="AM199" s="75"/>
      <c r="AN199" s="32">
        <v>2.34</v>
      </c>
      <c r="AO199" s="7" t="s">
        <v>12</v>
      </c>
      <c r="AP199" s="32">
        <f t="shared" si="21"/>
        <v>3.86</v>
      </c>
      <c r="AQ199" s="63">
        <f t="shared" si="22"/>
        <v>0.39999999999999936</v>
      </c>
      <c r="AS199" s="32">
        <v>2.34</v>
      </c>
      <c r="AT199" s="7" t="s">
        <v>12</v>
      </c>
      <c r="AU199" s="32">
        <f t="shared" si="23"/>
        <v>3.86</v>
      </c>
      <c r="AV199" s="63">
        <f t="shared" si="24"/>
        <v>0.39999999999999936</v>
      </c>
      <c r="AX199" s="32">
        <v>2.34</v>
      </c>
      <c r="AY199" s="7" t="s">
        <v>12</v>
      </c>
      <c r="AZ199" s="32">
        <f t="shared" si="25"/>
        <v>3.86</v>
      </c>
      <c r="BA199" s="63">
        <f t="shared" si="26"/>
        <v>0.39999999999999936</v>
      </c>
    </row>
    <row r="200" spans="38:53" ht="13.5" customHeight="1" x14ac:dyDescent="0.2">
      <c r="AL200" s="4"/>
      <c r="AM200" s="75"/>
      <c r="AN200" s="32">
        <v>2.35</v>
      </c>
      <c r="AO200" s="7" t="s">
        <v>12</v>
      </c>
      <c r="AP200" s="32">
        <f t="shared" si="21"/>
        <v>3.86</v>
      </c>
      <c r="AQ200" s="63">
        <f t="shared" si="22"/>
        <v>0.42499999999999993</v>
      </c>
      <c r="AS200" s="32">
        <v>2.35</v>
      </c>
      <c r="AT200" s="7" t="s">
        <v>12</v>
      </c>
      <c r="AU200" s="32">
        <f t="shared" si="23"/>
        <v>3.86</v>
      </c>
      <c r="AV200" s="63">
        <f t="shared" si="24"/>
        <v>0.42499999999999993</v>
      </c>
      <c r="AX200" s="32">
        <v>2.35</v>
      </c>
      <c r="AY200" s="7" t="s">
        <v>12</v>
      </c>
      <c r="AZ200" s="32">
        <f t="shared" si="25"/>
        <v>3.86</v>
      </c>
      <c r="BA200" s="63">
        <f t="shared" si="26"/>
        <v>0.42499999999999993</v>
      </c>
    </row>
    <row r="201" spans="38:53" ht="13.5" customHeight="1" x14ac:dyDescent="0.2">
      <c r="AL201" s="4"/>
      <c r="AM201" s="75"/>
      <c r="AN201" s="32">
        <v>2.36</v>
      </c>
      <c r="AO201" s="7" t="s">
        <v>12</v>
      </c>
      <c r="AP201" s="32">
        <f t="shared" si="21"/>
        <v>3.86</v>
      </c>
      <c r="AQ201" s="63">
        <f t="shared" si="22"/>
        <v>0.4499999999999994</v>
      </c>
      <c r="AS201" s="32">
        <v>2.36</v>
      </c>
      <c r="AT201" s="7" t="s">
        <v>12</v>
      </c>
      <c r="AU201" s="32">
        <f t="shared" si="23"/>
        <v>3.86</v>
      </c>
      <c r="AV201" s="63">
        <f t="shared" si="24"/>
        <v>0.4499999999999994</v>
      </c>
      <c r="AX201" s="32">
        <v>2.36</v>
      </c>
      <c r="AY201" s="7" t="s">
        <v>12</v>
      </c>
      <c r="AZ201" s="32">
        <f t="shared" si="25"/>
        <v>3.86</v>
      </c>
      <c r="BA201" s="63">
        <f t="shared" si="26"/>
        <v>0.4499999999999994</v>
      </c>
    </row>
    <row r="202" spans="38:53" ht="13.5" customHeight="1" x14ac:dyDescent="0.2">
      <c r="AL202" s="4"/>
      <c r="AM202" s="75"/>
      <c r="AN202" s="32">
        <v>2.37</v>
      </c>
      <c r="AO202" s="7" t="s">
        <v>12</v>
      </c>
      <c r="AP202" s="32">
        <f t="shared" si="21"/>
        <v>3.86</v>
      </c>
      <c r="AQ202" s="63">
        <f t="shared" si="22"/>
        <v>0.47499999999999998</v>
      </c>
      <c r="AS202" s="32">
        <v>2.37</v>
      </c>
      <c r="AT202" s="7" t="s">
        <v>12</v>
      </c>
      <c r="AU202" s="32">
        <f t="shared" si="23"/>
        <v>3.86</v>
      </c>
      <c r="AV202" s="63">
        <f t="shared" si="24"/>
        <v>0.47499999999999998</v>
      </c>
      <c r="AX202" s="32">
        <v>2.37</v>
      </c>
      <c r="AY202" s="7" t="s">
        <v>12</v>
      </c>
      <c r="AZ202" s="32">
        <f t="shared" si="25"/>
        <v>3.86</v>
      </c>
      <c r="BA202" s="63">
        <f t="shared" si="26"/>
        <v>0.47499999999999998</v>
      </c>
    </row>
    <row r="203" spans="38:53" ht="13.5" customHeight="1" x14ac:dyDescent="0.2">
      <c r="AL203" s="4"/>
      <c r="AM203" s="75"/>
      <c r="AN203" s="32">
        <v>2.38</v>
      </c>
      <c r="AO203" s="29" t="s">
        <v>4</v>
      </c>
      <c r="AP203" s="32">
        <f t="shared" si="21"/>
        <v>3.86</v>
      </c>
      <c r="AQ203" s="63">
        <f t="shared" si="22"/>
        <v>2.2727272727272246E-2</v>
      </c>
      <c r="AS203" s="32">
        <v>2.38</v>
      </c>
      <c r="AT203" s="29" t="s">
        <v>4</v>
      </c>
      <c r="AU203" s="32">
        <f t="shared" si="23"/>
        <v>3.86</v>
      </c>
      <c r="AV203" s="63">
        <f t="shared" si="24"/>
        <v>2.2727272727272246E-2</v>
      </c>
      <c r="AX203" s="32">
        <v>2.38</v>
      </c>
      <c r="AY203" s="29" t="s">
        <v>4</v>
      </c>
      <c r="AZ203" s="32">
        <f t="shared" si="25"/>
        <v>3.86</v>
      </c>
      <c r="BA203" s="63">
        <f t="shared" si="26"/>
        <v>2.2727272727272246E-2</v>
      </c>
    </row>
    <row r="204" spans="38:53" ht="13.5" customHeight="1" x14ac:dyDescent="0.2">
      <c r="AL204" s="4"/>
      <c r="AM204" s="75"/>
      <c r="AN204" s="32">
        <v>2.39</v>
      </c>
      <c r="AO204" s="29" t="s">
        <v>4</v>
      </c>
      <c r="AP204" s="32">
        <f t="shared" si="21"/>
        <v>3.86</v>
      </c>
      <c r="AQ204" s="63">
        <f t="shared" si="22"/>
        <v>4.5454545454545497E-2</v>
      </c>
      <c r="AS204" s="32">
        <v>2.39</v>
      </c>
      <c r="AT204" s="29" t="s">
        <v>4</v>
      </c>
      <c r="AU204" s="32">
        <f t="shared" si="23"/>
        <v>3.86</v>
      </c>
      <c r="AV204" s="63">
        <f t="shared" si="24"/>
        <v>4.5454545454545497E-2</v>
      </c>
      <c r="AX204" s="32">
        <v>2.39</v>
      </c>
      <c r="AY204" s="29" t="s">
        <v>4</v>
      </c>
      <c r="AZ204" s="32">
        <f t="shared" si="25"/>
        <v>3.86</v>
      </c>
      <c r="BA204" s="63">
        <f t="shared" si="26"/>
        <v>4.5454545454545497E-2</v>
      </c>
    </row>
    <row r="205" spans="38:53" ht="13.5" customHeight="1" x14ac:dyDescent="0.2">
      <c r="AL205" s="4"/>
      <c r="AM205" s="75"/>
      <c r="AN205" s="32">
        <v>2.4</v>
      </c>
      <c r="AO205" s="29" t="s">
        <v>4</v>
      </c>
      <c r="AP205" s="32">
        <f t="shared" si="21"/>
        <v>3.86</v>
      </c>
      <c r="AQ205" s="63">
        <f t="shared" si="22"/>
        <v>6.8181818181817747E-2</v>
      </c>
      <c r="AS205" s="32">
        <v>2.4</v>
      </c>
      <c r="AT205" s="29" t="s">
        <v>4</v>
      </c>
      <c r="AU205" s="32">
        <f t="shared" si="23"/>
        <v>3.86</v>
      </c>
      <c r="AV205" s="63">
        <f t="shared" si="24"/>
        <v>6.8181818181817747E-2</v>
      </c>
      <c r="AX205" s="32">
        <v>2.4</v>
      </c>
      <c r="AY205" s="29" t="s">
        <v>4</v>
      </c>
      <c r="AZ205" s="32">
        <f t="shared" si="25"/>
        <v>3.86</v>
      </c>
      <c r="BA205" s="63">
        <f t="shared" si="26"/>
        <v>6.8181818181817747E-2</v>
      </c>
    </row>
    <row r="206" spans="38:53" ht="13.5" customHeight="1" x14ac:dyDescent="0.2">
      <c r="AL206" s="4"/>
      <c r="AM206" s="75"/>
      <c r="AN206" s="32">
        <v>2.41</v>
      </c>
      <c r="AO206" s="29" t="s">
        <v>4</v>
      </c>
      <c r="AP206" s="32">
        <f t="shared" si="21"/>
        <v>3.86</v>
      </c>
      <c r="AQ206" s="63">
        <f t="shared" si="22"/>
        <v>9.0909090909090995E-2</v>
      </c>
      <c r="AS206" s="32">
        <v>2.41</v>
      </c>
      <c r="AT206" s="29" t="s">
        <v>4</v>
      </c>
      <c r="AU206" s="32">
        <f t="shared" si="23"/>
        <v>3.86</v>
      </c>
      <c r="AV206" s="63">
        <f t="shared" si="24"/>
        <v>9.0909090909090995E-2</v>
      </c>
      <c r="AX206" s="32">
        <v>2.41</v>
      </c>
      <c r="AY206" s="29" t="s">
        <v>4</v>
      </c>
      <c r="AZ206" s="32">
        <f t="shared" si="25"/>
        <v>3.86</v>
      </c>
      <c r="BA206" s="63">
        <f t="shared" si="26"/>
        <v>9.0909090909090995E-2</v>
      </c>
    </row>
    <row r="207" spans="38:53" ht="13.5" customHeight="1" x14ac:dyDescent="0.2">
      <c r="AL207" s="4"/>
      <c r="AM207" s="75"/>
      <c r="AN207" s="32">
        <v>2.42</v>
      </c>
      <c r="AO207" s="29" t="s">
        <v>4</v>
      </c>
      <c r="AP207" s="32">
        <f t="shared" ref="AP207:AP270" si="27">VLOOKUP(AO207,$B$17:$G$31,4)</f>
        <v>3.86</v>
      </c>
      <c r="AQ207" s="63">
        <f t="shared" ref="AQ207:AQ246" si="28">(AN207-VLOOKUP(AO207,$B$17:$G$31,2))/VLOOKUP(AO207,$B$17:$G$31,6)</f>
        <v>0.11363636363636324</v>
      </c>
      <c r="AS207" s="32">
        <v>2.42</v>
      </c>
      <c r="AT207" s="29" t="s">
        <v>4</v>
      </c>
      <c r="AU207" s="32">
        <f t="shared" ref="AU207:AU270" si="29">VLOOKUP(AT207,$B$17:$G$31,4)</f>
        <v>3.86</v>
      </c>
      <c r="AV207" s="63">
        <f t="shared" ref="AV207:AV246" si="30">(AS207-VLOOKUP(AT207,$B$17:$G$31,2))/VLOOKUP(AT207,$B$17:$G$31,6)</f>
        <v>0.11363636363636324</v>
      </c>
      <c r="AX207" s="32">
        <v>2.42</v>
      </c>
      <c r="AY207" s="29" t="s">
        <v>4</v>
      </c>
      <c r="AZ207" s="32">
        <f t="shared" ref="AZ207:AZ270" si="31">VLOOKUP(AY207,$B$17:$G$31,4)</f>
        <v>3.86</v>
      </c>
      <c r="BA207" s="63">
        <f t="shared" ref="BA207:BA246" si="32">(AX207-VLOOKUP(AY207,$B$17:$G$31,2))/VLOOKUP(AY207,$B$17:$G$31,6)</f>
        <v>0.11363636363636324</v>
      </c>
    </row>
    <row r="208" spans="38:53" ht="13.5" customHeight="1" x14ac:dyDescent="0.2">
      <c r="AL208" s="4"/>
      <c r="AM208" s="75"/>
      <c r="AN208" s="32">
        <v>2.4300000000000002</v>
      </c>
      <c r="AO208" s="29" t="s">
        <v>4</v>
      </c>
      <c r="AP208" s="32">
        <f t="shared" si="27"/>
        <v>3.86</v>
      </c>
      <c r="AQ208" s="63">
        <f t="shared" si="28"/>
        <v>0.13636363636363649</v>
      </c>
      <c r="AS208" s="32">
        <v>2.4300000000000002</v>
      </c>
      <c r="AT208" s="29" t="s">
        <v>4</v>
      </c>
      <c r="AU208" s="32">
        <f t="shared" si="29"/>
        <v>3.86</v>
      </c>
      <c r="AV208" s="63">
        <f t="shared" si="30"/>
        <v>0.13636363636363649</v>
      </c>
      <c r="AX208" s="32">
        <v>2.4300000000000002</v>
      </c>
      <c r="AY208" s="29" t="s">
        <v>4</v>
      </c>
      <c r="AZ208" s="32">
        <f t="shared" si="31"/>
        <v>3.86</v>
      </c>
      <c r="BA208" s="63">
        <f t="shared" si="32"/>
        <v>0.13636363636363649</v>
      </c>
    </row>
    <row r="209" spans="38:53" ht="13.5" customHeight="1" x14ac:dyDescent="0.2">
      <c r="AL209" s="4"/>
      <c r="AM209" s="75"/>
      <c r="AN209" s="32">
        <v>2.44</v>
      </c>
      <c r="AO209" s="29" t="s">
        <v>4</v>
      </c>
      <c r="AP209" s="32">
        <f t="shared" si="27"/>
        <v>3.86</v>
      </c>
      <c r="AQ209" s="63">
        <f t="shared" si="28"/>
        <v>0.15909090909090876</v>
      </c>
      <c r="AS209" s="32">
        <v>2.44</v>
      </c>
      <c r="AT209" s="29" t="s">
        <v>4</v>
      </c>
      <c r="AU209" s="32">
        <f t="shared" si="29"/>
        <v>3.86</v>
      </c>
      <c r="AV209" s="63">
        <f t="shared" si="30"/>
        <v>0.15909090909090876</v>
      </c>
      <c r="AX209" s="32">
        <v>2.44</v>
      </c>
      <c r="AY209" s="29" t="s">
        <v>4</v>
      </c>
      <c r="AZ209" s="32">
        <f t="shared" si="31"/>
        <v>3.86</v>
      </c>
      <c r="BA209" s="63">
        <f t="shared" si="32"/>
        <v>0.15909090909090876</v>
      </c>
    </row>
    <row r="210" spans="38:53" ht="13.5" customHeight="1" x14ac:dyDescent="0.2">
      <c r="AL210" s="4"/>
      <c r="AM210" s="75"/>
      <c r="AN210" s="32">
        <v>2.4500000000000002</v>
      </c>
      <c r="AO210" s="29" t="s">
        <v>4</v>
      </c>
      <c r="AP210" s="32">
        <f t="shared" si="27"/>
        <v>3.86</v>
      </c>
      <c r="AQ210" s="63">
        <f t="shared" si="28"/>
        <v>0.18181818181818199</v>
      </c>
      <c r="AS210" s="32">
        <v>2.4500000000000002</v>
      </c>
      <c r="AT210" s="29" t="s">
        <v>4</v>
      </c>
      <c r="AU210" s="32">
        <f t="shared" si="29"/>
        <v>3.86</v>
      </c>
      <c r="AV210" s="63">
        <f t="shared" si="30"/>
        <v>0.18181818181818199</v>
      </c>
      <c r="AX210" s="32">
        <v>2.4500000000000002</v>
      </c>
      <c r="AY210" s="29" t="s">
        <v>4</v>
      </c>
      <c r="AZ210" s="32">
        <f t="shared" si="31"/>
        <v>3.86</v>
      </c>
      <c r="BA210" s="63">
        <f t="shared" si="32"/>
        <v>0.18181818181818199</v>
      </c>
    </row>
    <row r="211" spans="38:53" ht="13.5" customHeight="1" x14ac:dyDescent="0.2">
      <c r="AL211" s="4"/>
      <c r="AM211" s="75"/>
      <c r="AN211" s="32">
        <v>2.46</v>
      </c>
      <c r="AO211" s="29" t="s">
        <v>4</v>
      </c>
      <c r="AP211" s="32">
        <f t="shared" si="27"/>
        <v>3.86</v>
      </c>
      <c r="AQ211" s="63">
        <f t="shared" si="28"/>
        <v>0.20454545454545425</v>
      </c>
      <c r="AS211" s="32">
        <v>2.46</v>
      </c>
      <c r="AT211" s="29" t="s">
        <v>4</v>
      </c>
      <c r="AU211" s="32">
        <f t="shared" si="29"/>
        <v>3.86</v>
      </c>
      <c r="AV211" s="63">
        <f t="shared" si="30"/>
        <v>0.20454545454545425</v>
      </c>
      <c r="AX211" s="32">
        <v>2.46</v>
      </c>
      <c r="AY211" s="29" t="s">
        <v>4</v>
      </c>
      <c r="AZ211" s="32">
        <f t="shared" si="31"/>
        <v>3.86</v>
      </c>
      <c r="BA211" s="63">
        <f t="shared" si="32"/>
        <v>0.20454545454545425</v>
      </c>
    </row>
    <row r="212" spans="38:53" ht="13.5" customHeight="1" x14ac:dyDescent="0.2">
      <c r="AL212" s="4"/>
      <c r="AM212" s="75"/>
      <c r="AN212" s="32">
        <v>2.4700000000000002</v>
      </c>
      <c r="AO212" s="29" t="s">
        <v>4</v>
      </c>
      <c r="AP212" s="32">
        <f t="shared" si="27"/>
        <v>3.86</v>
      </c>
      <c r="AQ212" s="63">
        <f t="shared" si="28"/>
        <v>0.22727272727272751</v>
      </c>
      <c r="AS212" s="32">
        <v>2.4700000000000002</v>
      </c>
      <c r="AT212" s="29" t="s">
        <v>4</v>
      </c>
      <c r="AU212" s="32">
        <f t="shared" si="29"/>
        <v>3.86</v>
      </c>
      <c r="AV212" s="63">
        <f t="shared" si="30"/>
        <v>0.22727272727272751</v>
      </c>
      <c r="AX212" s="32">
        <v>2.4700000000000002</v>
      </c>
      <c r="AY212" s="29" t="s">
        <v>4</v>
      </c>
      <c r="AZ212" s="32">
        <f t="shared" si="31"/>
        <v>3.86</v>
      </c>
      <c r="BA212" s="63">
        <f t="shared" si="32"/>
        <v>0.22727272727272751</v>
      </c>
    </row>
    <row r="213" spans="38:53" ht="13.5" customHeight="1" x14ac:dyDescent="0.2">
      <c r="AL213" s="4"/>
      <c r="AM213" s="75"/>
      <c r="AN213" s="32">
        <v>2.48</v>
      </c>
      <c r="AO213" s="29" t="s">
        <v>4</v>
      </c>
      <c r="AP213" s="32">
        <f t="shared" si="27"/>
        <v>3.86</v>
      </c>
      <c r="AQ213" s="63">
        <f t="shared" si="28"/>
        <v>0.24999999999999975</v>
      </c>
      <c r="AS213" s="32">
        <v>2.48</v>
      </c>
      <c r="AT213" s="29" t="s">
        <v>4</v>
      </c>
      <c r="AU213" s="32">
        <f t="shared" si="29"/>
        <v>3.86</v>
      </c>
      <c r="AV213" s="63">
        <f t="shared" si="30"/>
        <v>0.24999999999999975</v>
      </c>
      <c r="AX213" s="32">
        <v>2.48</v>
      </c>
      <c r="AY213" s="29" t="s">
        <v>4</v>
      </c>
      <c r="AZ213" s="32">
        <f t="shared" si="31"/>
        <v>3.86</v>
      </c>
      <c r="BA213" s="63">
        <f t="shared" si="32"/>
        <v>0.24999999999999975</v>
      </c>
    </row>
    <row r="214" spans="38:53" ht="13.5" customHeight="1" x14ac:dyDescent="0.2">
      <c r="AL214" s="4"/>
      <c r="AM214" s="75"/>
      <c r="AN214" s="32">
        <v>2.4900000000000002</v>
      </c>
      <c r="AO214" s="29" t="s">
        <v>4</v>
      </c>
      <c r="AP214" s="32">
        <f t="shared" si="27"/>
        <v>3.86</v>
      </c>
      <c r="AQ214" s="63">
        <f t="shared" si="28"/>
        <v>0.27272727272727298</v>
      </c>
      <c r="AS214" s="32">
        <v>2.4900000000000002</v>
      </c>
      <c r="AT214" s="29" t="s">
        <v>4</v>
      </c>
      <c r="AU214" s="32">
        <f t="shared" si="29"/>
        <v>3.86</v>
      </c>
      <c r="AV214" s="63">
        <f t="shared" si="30"/>
        <v>0.27272727272727298</v>
      </c>
      <c r="AX214" s="32">
        <v>2.4900000000000002</v>
      </c>
      <c r="AY214" s="29" t="s">
        <v>4</v>
      </c>
      <c r="AZ214" s="32">
        <f t="shared" si="31"/>
        <v>3.86</v>
      </c>
      <c r="BA214" s="63">
        <f t="shared" si="32"/>
        <v>0.27272727272727298</v>
      </c>
    </row>
    <row r="215" spans="38:53" ht="13.5" customHeight="1" x14ac:dyDescent="0.2">
      <c r="AL215" s="4"/>
      <c r="AM215" s="75"/>
      <c r="AN215" s="32">
        <v>2.5</v>
      </c>
      <c r="AO215" s="29" t="s">
        <v>4</v>
      </c>
      <c r="AP215" s="32">
        <f t="shared" si="27"/>
        <v>3.86</v>
      </c>
      <c r="AQ215" s="63">
        <f t="shared" si="28"/>
        <v>0.29545454545454525</v>
      </c>
      <c r="AS215" s="32">
        <v>2.5</v>
      </c>
      <c r="AT215" s="29" t="s">
        <v>4</v>
      </c>
      <c r="AU215" s="32">
        <f t="shared" si="29"/>
        <v>3.86</v>
      </c>
      <c r="AV215" s="63">
        <f t="shared" si="30"/>
        <v>0.29545454545454525</v>
      </c>
      <c r="AX215" s="32">
        <v>2.5</v>
      </c>
      <c r="AY215" s="29" t="s">
        <v>4</v>
      </c>
      <c r="AZ215" s="32">
        <f t="shared" si="31"/>
        <v>3.86</v>
      </c>
      <c r="BA215" s="63">
        <f t="shared" si="32"/>
        <v>0.29545454545454525</v>
      </c>
    </row>
    <row r="216" spans="38:53" ht="13.5" customHeight="1" x14ac:dyDescent="0.2">
      <c r="AL216" s="4"/>
      <c r="AM216" s="75"/>
      <c r="AN216" s="32">
        <v>2.5099999999999998</v>
      </c>
      <c r="AO216" s="29" t="s">
        <v>4</v>
      </c>
      <c r="AP216" s="32">
        <f t="shared" si="27"/>
        <v>3.86</v>
      </c>
      <c r="AQ216" s="63">
        <f t="shared" si="28"/>
        <v>0.31818181818181751</v>
      </c>
      <c r="AS216" s="32">
        <v>2.5099999999999998</v>
      </c>
      <c r="AT216" s="29" t="s">
        <v>4</v>
      </c>
      <c r="AU216" s="32">
        <f t="shared" si="29"/>
        <v>3.86</v>
      </c>
      <c r="AV216" s="63">
        <f t="shared" si="30"/>
        <v>0.31818181818181751</v>
      </c>
      <c r="AX216" s="32">
        <v>2.5099999999999998</v>
      </c>
      <c r="AY216" s="29" t="s">
        <v>4</v>
      </c>
      <c r="AZ216" s="32">
        <f t="shared" si="31"/>
        <v>3.86</v>
      </c>
      <c r="BA216" s="63">
        <f t="shared" si="32"/>
        <v>0.31818181818181751</v>
      </c>
    </row>
    <row r="217" spans="38:53" ht="13.5" customHeight="1" x14ac:dyDescent="0.2">
      <c r="AL217" s="4"/>
      <c r="AM217" s="75"/>
      <c r="AN217" s="32">
        <v>2.52</v>
      </c>
      <c r="AO217" s="29" t="s">
        <v>4</v>
      </c>
      <c r="AP217" s="32">
        <f t="shared" si="27"/>
        <v>3.86</v>
      </c>
      <c r="AQ217" s="63">
        <f t="shared" si="28"/>
        <v>0.34090909090909077</v>
      </c>
      <c r="AS217" s="32">
        <v>2.52</v>
      </c>
      <c r="AT217" s="29" t="s">
        <v>4</v>
      </c>
      <c r="AU217" s="32">
        <f t="shared" si="29"/>
        <v>3.86</v>
      </c>
      <c r="AV217" s="63">
        <f t="shared" si="30"/>
        <v>0.34090909090909077</v>
      </c>
      <c r="AX217" s="32">
        <v>2.52</v>
      </c>
      <c r="AY217" s="29" t="s">
        <v>4</v>
      </c>
      <c r="AZ217" s="32">
        <f t="shared" si="31"/>
        <v>3.86</v>
      </c>
      <c r="BA217" s="63">
        <f t="shared" si="32"/>
        <v>0.34090909090909077</v>
      </c>
    </row>
    <row r="218" spans="38:53" ht="13.5" customHeight="1" x14ac:dyDescent="0.2">
      <c r="AL218" s="4"/>
      <c r="AM218" s="75"/>
      <c r="AN218" s="32">
        <v>2.5299999999999998</v>
      </c>
      <c r="AO218" s="29" t="s">
        <v>4</v>
      </c>
      <c r="AP218" s="32">
        <f t="shared" si="27"/>
        <v>3.86</v>
      </c>
      <c r="AQ218" s="63">
        <f t="shared" si="28"/>
        <v>0.36363636363636298</v>
      </c>
      <c r="AS218" s="32">
        <v>2.5299999999999998</v>
      </c>
      <c r="AT218" s="29" t="s">
        <v>4</v>
      </c>
      <c r="AU218" s="32">
        <f t="shared" si="29"/>
        <v>3.86</v>
      </c>
      <c r="AV218" s="63">
        <f t="shared" si="30"/>
        <v>0.36363636363636298</v>
      </c>
      <c r="AX218" s="32">
        <v>2.5299999999999998</v>
      </c>
      <c r="AY218" s="29" t="s">
        <v>4</v>
      </c>
      <c r="AZ218" s="32">
        <f t="shared" si="31"/>
        <v>3.86</v>
      </c>
      <c r="BA218" s="63">
        <f t="shared" si="32"/>
        <v>0.36363636363636298</v>
      </c>
    </row>
    <row r="219" spans="38:53" ht="13.5" customHeight="1" x14ac:dyDescent="0.2">
      <c r="AL219" s="4"/>
      <c r="AM219" s="75"/>
      <c r="AN219" s="32">
        <v>2.54</v>
      </c>
      <c r="AO219" s="29" t="s">
        <v>4</v>
      </c>
      <c r="AP219" s="32">
        <f t="shared" si="27"/>
        <v>3.86</v>
      </c>
      <c r="AQ219" s="63">
        <f t="shared" si="28"/>
        <v>0.38636363636363624</v>
      </c>
      <c r="AS219" s="32">
        <v>2.54</v>
      </c>
      <c r="AT219" s="29" t="s">
        <v>4</v>
      </c>
      <c r="AU219" s="32">
        <f t="shared" si="29"/>
        <v>3.86</v>
      </c>
      <c r="AV219" s="63">
        <f t="shared" si="30"/>
        <v>0.38636363636363624</v>
      </c>
      <c r="AX219" s="32">
        <v>2.54</v>
      </c>
      <c r="AY219" s="29" t="s">
        <v>4</v>
      </c>
      <c r="AZ219" s="32">
        <f t="shared" si="31"/>
        <v>3.86</v>
      </c>
      <c r="BA219" s="63">
        <f t="shared" si="32"/>
        <v>0.38636363636363624</v>
      </c>
    </row>
    <row r="220" spans="38:53" ht="13.5" customHeight="1" x14ac:dyDescent="0.2">
      <c r="AL220" s="4"/>
      <c r="AM220" s="75"/>
      <c r="AN220" s="32">
        <v>2.5499999999999998</v>
      </c>
      <c r="AO220" s="29" t="s">
        <v>4</v>
      </c>
      <c r="AP220" s="32">
        <f t="shared" si="27"/>
        <v>3.86</v>
      </c>
      <c r="AQ220" s="63">
        <f t="shared" si="28"/>
        <v>0.40909090909090851</v>
      </c>
      <c r="AS220" s="32">
        <v>2.5499999999999998</v>
      </c>
      <c r="AT220" s="29" t="s">
        <v>4</v>
      </c>
      <c r="AU220" s="32">
        <f t="shared" si="29"/>
        <v>3.86</v>
      </c>
      <c r="AV220" s="63">
        <f t="shared" si="30"/>
        <v>0.40909090909090851</v>
      </c>
      <c r="AX220" s="32">
        <v>2.5499999999999998</v>
      </c>
      <c r="AY220" s="29" t="s">
        <v>4</v>
      </c>
      <c r="AZ220" s="32">
        <f t="shared" si="31"/>
        <v>3.86</v>
      </c>
      <c r="BA220" s="63">
        <f t="shared" si="32"/>
        <v>0.40909090909090851</v>
      </c>
    </row>
    <row r="221" spans="38:53" ht="13.5" customHeight="1" x14ac:dyDescent="0.2">
      <c r="AL221" s="4"/>
      <c r="AM221" s="75"/>
      <c r="AN221" s="32">
        <v>2.56</v>
      </c>
      <c r="AO221" s="29" t="s">
        <v>4</v>
      </c>
      <c r="AP221" s="32">
        <f t="shared" si="27"/>
        <v>3.86</v>
      </c>
      <c r="AQ221" s="63">
        <f t="shared" si="28"/>
        <v>0.43181818181818177</v>
      </c>
      <c r="AS221" s="32">
        <v>2.56</v>
      </c>
      <c r="AT221" s="29" t="s">
        <v>4</v>
      </c>
      <c r="AU221" s="32">
        <f t="shared" si="29"/>
        <v>3.86</v>
      </c>
      <c r="AV221" s="63">
        <f t="shared" si="30"/>
        <v>0.43181818181818177</v>
      </c>
      <c r="AX221" s="32">
        <v>2.56</v>
      </c>
      <c r="AY221" s="29" t="s">
        <v>4</v>
      </c>
      <c r="AZ221" s="32">
        <f t="shared" si="31"/>
        <v>3.86</v>
      </c>
      <c r="BA221" s="63">
        <f t="shared" si="32"/>
        <v>0.43181818181818177</v>
      </c>
    </row>
    <row r="222" spans="38:53" ht="13.5" customHeight="1" x14ac:dyDescent="0.2">
      <c r="AL222" s="4"/>
      <c r="AM222" s="75"/>
      <c r="AN222" s="32">
        <v>2.57</v>
      </c>
      <c r="AO222" s="29" t="s">
        <v>4</v>
      </c>
      <c r="AP222" s="32">
        <f t="shared" si="27"/>
        <v>3.86</v>
      </c>
      <c r="AQ222" s="63">
        <f t="shared" si="28"/>
        <v>0.45454545454545398</v>
      </c>
      <c r="AS222" s="32">
        <v>2.57</v>
      </c>
      <c r="AT222" s="29" t="s">
        <v>4</v>
      </c>
      <c r="AU222" s="32">
        <f t="shared" si="29"/>
        <v>3.86</v>
      </c>
      <c r="AV222" s="63">
        <f t="shared" si="30"/>
        <v>0.45454545454545398</v>
      </c>
      <c r="AX222" s="32">
        <v>2.57</v>
      </c>
      <c r="AY222" s="29" t="s">
        <v>4</v>
      </c>
      <c r="AZ222" s="32">
        <f t="shared" si="31"/>
        <v>3.86</v>
      </c>
      <c r="BA222" s="63">
        <f t="shared" si="32"/>
        <v>0.45454545454545398</v>
      </c>
    </row>
    <row r="223" spans="38:53" ht="13.5" customHeight="1" x14ac:dyDescent="0.2">
      <c r="AL223" s="4"/>
      <c r="AM223" s="75"/>
      <c r="AN223" s="32">
        <v>2.58</v>
      </c>
      <c r="AO223" s="29" t="s">
        <v>4</v>
      </c>
      <c r="AP223" s="32">
        <f t="shared" si="27"/>
        <v>3.86</v>
      </c>
      <c r="AQ223" s="63">
        <f t="shared" si="28"/>
        <v>0.47727272727272724</v>
      </c>
      <c r="AS223" s="32">
        <v>2.58</v>
      </c>
      <c r="AT223" s="29" t="s">
        <v>4</v>
      </c>
      <c r="AU223" s="32">
        <f t="shared" si="29"/>
        <v>3.86</v>
      </c>
      <c r="AV223" s="63">
        <f t="shared" si="30"/>
        <v>0.47727272727272724</v>
      </c>
      <c r="AX223" s="32">
        <v>2.58</v>
      </c>
      <c r="AY223" s="29" t="s">
        <v>4</v>
      </c>
      <c r="AZ223" s="32">
        <f t="shared" si="31"/>
        <v>3.86</v>
      </c>
      <c r="BA223" s="63">
        <f t="shared" si="32"/>
        <v>0.47727272727272724</v>
      </c>
    </row>
    <row r="224" spans="38:53" ht="13.5" customHeight="1" x14ac:dyDescent="0.2">
      <c r="AL224" s="4"/>
      <c r="AM224" s="75"/>
      <c r="AN224" s="32">
        <v>2.59</v>
      </c>
      <c r="AO224" s="29" t="s">
        <v>4</v>
      </c>
      <c r="AP224" s="32">
        <f t="shared" si="27"/>
        <v>3.86</v>
      </c>
      <c r="AQ224" s="63">
        <f t="shared" si="28"/>
        <v>0.4999999999999995</v>
      </c>
      <c r="AS224" s="32">
        <v>2.59</v>
      </c>
      <c r="AT224" s="29" t="s">
        <v>4</v>
      </c>
      <c r="AU224" s="32">
        <f t="shared" si="29"/>
        <v>3.86</v>
      </c>
      <c r="AV224" s="63">
        <f t="shared" si="30"/>
        <v>0.4999999999999995</v>
      </c>
      <c r="AX224" s="32">
        <v>2.59</v>
      </c>
      <c r="AY224" s="29" t="s">
        <v>4</v>
      </c>
      <c r="AZ224" s="32">
        <f t="shared" si="31"/>
        <v>3.86</v>
      </c>
      <c r="BA224" s="63">
        <f t="shared" si="32"/>
        <v>0.4999999999999995</v>
      </c>
    </row>
    <row r="225" spans="38:53" ht="13.5" customHeight="1" x14ac:dyDescent="0.2">
      <c r="AL225" s="4"/>
      <c r="AM225" s="75"/>
      <c r="AN225" s="32">
        <v>2.6</v>
      </c>
      <c r="AO225" s="29" t="s">
        <v>4</v>
      </c>
      <c r="AP225" s="32">
        <f t="shared" si="27"/>
        <v>3.86</v>
      </c>
      <c r="AQ225" s="63">
        <f t="shared" si="28"/>
        <v>0.52272727272727271</v>
      </c>
      <c r="AS225" s="32">
        <v>2.6</v>
      </c>
      <c r="AT225" s="29" t="s">
        <v>4</v>
      </c>
      <c r="AU225" s="32">
        <f t="shared" si="29"/>
        <v>3.86</v>
      </c>
      <c r="AV225" s="63">
        <f t="shared" si="30"/>
        <v>0.52272727272727271</v>
      </c>
      <c r="AX225" s="32">
        <v>2.6</v>
      </c>
      <c r="AY225" s="29" t="s">
        <v>4</v>
      </c>
      <c r="AZ225" s="32">
        <f t="shared" si="31"/>
        <v>3.86</v>
      </c>
      <c r="BA225" s="63">
        <f t="shared" si="32"/>
        <v>0.52272727272727271</v>
      </c>
    </row>
    <row r="226" spans="38:53" ht="13.5" customHeight="1" x14ac:dyDescent="0.2">
      <c r="AL226" s="4"/>
      <c r="AM226" s="75"/>
      <c r="AN226" s="32">
        <v>2.61</v>
      </c>
      <c r="AO226" s="29" t="s">
        <v>4</v>
      </c>
      <c r="AP226" s="32">
        <f t="shared" si="27"/>
        <v>3.86</v>
      </c>
      <c r="AQ226" s="63">
        <f t="shared" si="28"/>
        <v>0.54545454545454497</v>
      </c>
      <c r="AS226" s="32">
        <v>2.61</v>
      </c>
      <c r="AT226" s="29" t="s">
        <v>4</v>
      </c>
      <c r="AU226" s="32">
        <f t="shared" si="29"/>
        <v>3.86</v>
      </c>
      <c r="AV226" s="63">
        <f t="shared" si="30"/>
        <v>0.54545454545454497</v>
      </c>
      <c r="AX226" s="32">
        <v>2.61</v>
      </c>
      <c r="AY226" s="29" t="s">
        <v>4</v>
      </c>
      <c r="AZ226" s="32">
        <f t="shared" si="31"/>
        <v>3.86</v>
      </c>
      <c r="BA226" s="63">
        <f t="shared" si="32"/>
        <v>0.54545454545454497</v>
      </c>
    </row>
    <row r="227" spans="38:53" ht="13.5" customHeight="1" x14ac:dyDescent="0.2">
      <c r="AL227" s="4"/>
      <c r="AM227" s="75"/>
      <c r="AN227" s="32">
        <v>2.62</v>
      </c>
      <c r="AO227" s="29" t="s">
        <v>4</v>
      </c>
      <c r="AP227" s="32">
        <f t="shared" si="27"/>
        <v>3.86</v>
      </c>
      <c r="AQ227" s="63">
        <f t="shared" si="28"/>
        <v>0.56818181818181823</v>
      </c>
      <c r="AS227" s="32">
        <v>2.62</v>
      </c>
      <c r="AT227" s="29" t="s">
        <v>4</v>
      </c>
      <c r="AU227" s="32">
        <f t="shared" si="29"/>
        <v>3.86</v>
      </c>
      <c r="AV227" s="63">
        <f t="shared" si="30"/>
        <v>0.56818181818181823</v>
      </c>
      <c r="AX227" s="32">
        <v>2.62</v>
      </c>
      <c r="AY227" s="29" t="s">
        <v>4</v>
      </c>
      <c r="AZ227" s="32">
        <f t="shared" si="31"/>
        <v>3.86</v>
      </c>
      <c r="BA227" s="63">
        <f t="shared" si="32"/>
        <v>0.56818181818181823</v>
      </c>
    </row>
    <row r="228" spans="38:53" ht="13.5" customHeight="1" x14ac:dyDescent="0.2">
      <c r="AL228" s="4"/>
      <c r="AM228" s="75"/>
      <c r="AN228" s="32">
        <v>2.63</v>
      </c>
      <c r="AO228" s="29" t="s">
        <v>4</v>
      </c>
      <c r="AP228" s="32">
        <f t="shared" si="27"/>
        <v>3.86</v>
      </c>
      <c r="AQ228" s="63">
        <f t="shared" si="28"/>
        <v>0.5909090909090905</v>
      </c>
      <c r="AS228" s="32">
        <v>2.63</v>
      </c>
      <c r="AT228" s="29" t="s">
        <v>4</v>
      </c>
      <c r="AU228" s="32">
        <f t="shared" si="29"/>
        <v>3.86</v>
      </c>
      <c r="AV228" s="63">
        <f t="shared" si="30"/>
        <v>0.5909090909090905</v>
      </c>
      <c r="AX228" s="32">
        <v>2.63</v>
      </c>
      <c r="AY228" s="29" t="s">
        <v>4</v>
      </c>
      <c r="AZ228" s="32">
        <f t="shared" si="31"/>
        <v>3.86</v>
      </c>
      <c r="BA228" s="63">
        <f t="shared" si="32"/>
        <v>0.5909090909090905</v>
      </c>
    </row>
    <row r="229" spans="38:53" ht="13.5" customHeight="1" x14ac:dyDescent="0.2">
      <c r="AL229" s="4"/>
      <c r="AM229" s="75"/>
      <c r="AN229" s="32">
        <v>2.64</v>
      </c>
      <c r="AO229" s="29" t="s">
        <v>4</v>
      </c>
      <c r="AP229" s="32">
        <f t="shared" si="27"/>
        <v>3.86</v>
      </c>
      <c r="AQ229" s="63">
        <f t="shared" si="28"/>
        <v>0.61363636363636376</v>
      </c>
      <c r="AS229" s="32">
        <v>2.64</v>
      </c>
      <c r="AT229" s="29" t="s">
        <v>4</v>
      </c>
      <c r="AU229" s="32">
        <f t="shared" si="29"/>
        <v>3.86</v>
      </c>
      <c r="AV229" s="63">
        <f t="shared" si="30"/>
        <v>0.61363636363636376</v>
      </c>
      <c r="AX229" s="32">
        <v>2.64</v>
      </c>
      <c r="AY229" s="29" t="s">
        <v>4</v>
      </c>
      <c r="AZ229" s="32">
        <f t="shared" si="31"/>
        <v>3.86</v>
      </c>
      <c r="BA229" s="63">
        <f t="shared" si="32"/>
        <v>0.61363636363636376</v>
      </c>
    </row>
    <row r="230" spans="38:53" ht="13.5" customHeight="1" x14ac:dyDescent="0.2">
      <c r="AL230" s="4"/>
      <c r="AM230" s="75"/>
      <c r="AN230" s="32">
        <v>2.65</v>
      </c>
      <c r="AO230" s="29" t="s">
        <v>4</v>
      </c>
      <c r="AP230" s="32">
        <f t="shared" si="27"/>
        <v>3.86</v>
      </c>
      <c r="AQ230" s="63">
        <f t="shared" si="28"/>
        <v>0.63636363636363602</v>
      </c>
      <c r="AS230" s="32">
        <v>2.65</v>
      </c>
      <c r="AT230" s="29" t="s">
        <v>4</v>
      </c>
      <c r="AU230" s="32">
        <f t="shared" si="29"/>
        <v>3.86</v>
      </c>
      <c r="AV230" s="63">
        <f t="shared" si="30"/>
        <v>0.63636363636363602</v>
      </c>
      <c r="AX230" s="32">
        <v>2.65</v>
      </c>
      <c r="AY230" s="29" t="s">
        <v>4</v>
      </c>
      <c r="AZ230" s="32">
        <f t="shared" si="31"/>
        <v>3.86</v>
      </c>
      <c r="BA230" s="63">
        <f t="shared" si="32"/>
        <v>0.63636363636363602</v>
      </c>
    </row>
    <row r="231" spans="38:53" ht="13.5" customHeight="1" x14ac:dyDescent="0.2">
      <c r="AL231" s="4"/>
      <c r="AM231" s="75"/>
      <c r="AN231" s="32">
        <v>2.66</v>
      </c>
      <c r="AO231" s="29" t="s">
        <v>4</v>
      </c>
      <c r="AP231" s="32">
        <f t="shared" si="27"/>
        <v>3.86</v>
      </c>
      <c r="AQ231" s="63">
        <f t="shared" si="28"/>
        <v>0.65909090909090928</v>
      </c>
      <c r="AS231" s="32">
        <v>2.66</v>
      </c>
      <c r="AT231" s="29" t="s">
        <v>4</v>
      </c>
      <c r="AU231" s="32">
        <f t="shared" si="29"/>
        <v>3.86</v>
      </c>
      <c r="AV231" s="63">
        <f t="shared" si="30"/>
        <v>0.65909090909090928</v>
      </c>
      <c r="AX231" s="32">
        <v>2.66</v>
      </c>
      <c r="AY231" s="29" t="s">
        <v>4</v>
      </c>
      <c r="AZ231" s="32">
        <f t="shared" si="31"/>
        <v>3.86</v>
      </c>
      <c r="BA231" s="63">
        <f t="shared" si="32"/>
        <v>0.65909090909090928</v>
      </c>
    </row>
    <row r="232" spans="38:53" ht="13.5" customHeight="1" x14ac:dyDescent="0.2">
      <c r="AL232" s="4"/>
      <c r="AM232" s="75"/>
      <c r="AN232" s="32">
        <v>2.67</v>
      </c>
      <c r="AO232" s="29" t="s">
        <v>4</v>
      </c>
      <c r="AP232" s="32">
        <f t="shared" si="27"/>
        <v>3.86</v>
      </c>
      <c r="AQ232" s="63">
        <f t="shared" si="28"/>
        <v>0.68181818181818155</v>
      </c>
      <c r="AS232" s="32">
        <v>2.67</v>
      </c>
      <c r="AT232" s="29" t="s">
        <v>4</v>
      </c>
      <c r="AU232" s="32">
        <f t="shared" si="29"/>
        <v>3.86</v>
      </c>
      <c r="AV232" s="63">
        <f t="shared" si="30"/>
        <v>0.68181818181818155</v>
      </c>
      <c r="AX232" s="32">
        <v>2.67</v>
      </c>
      <c r="AY232" s="29" t="s">
        <v>4</v>
      </c>
      <c r="AZ232" s="32">
        <f t="shared" si="31"/>
        <v>3.86</v>
      </c>
      <c r="BA232" s="63">
        <f t="shared" si="32"/>
        <v>0.68181818181818155</v>
      </c>
    </row>
    <row r="233" spans="38:53" ht="13.5" customHeight="1" x14ac:dyDescent="0.2">
      <c r="AL233" s="4"/>
      <c r="AM233" s="75"/>
      <c r="AN233" s="32">
        <v>2.68</v>
      </c>
      <c r="AO233" s="29" t="s">
        <v>4</v>
      </c>
      <c r="AP233" s="32">
        <f t="shared" si="27"/>
        <v>3.86</v>
      </c>
      <c r="AQ233" s="63">
        <f t="shared" si="28"/>
        <v>0.7045454545454547</v>
      </c>
      <c r="AS233" s="32">
        <v>2.68</v>
      </c>
      <c r="AT233" s="29" t="s">
        <v>4</v>
      </c>
      <c r="AU233" s="32">
        <f t="shared" si="29"/>
        <v>3.86</v>
      </c>
      <c r="AV233" s="63">
        <f t="shared" si="30"/>
        <v>0.7045454545454547</v>
      </c>
      <c r="AX233" s="32">
        <v>2.68</v>
      </c>
      <c r="AY233" s="29" t="s">
        <v>4</v>
      </c>
      <c r="AZ233" s="32">
        <f t="shared" si="31"/>
        <v>3.86</v>
      </c>
      <c r="BA233" s="63">
        <f t="shared" si="32"/>
        <v>0.7045454545454547</v>
      </c>
    </row>
    <row r="234" spans="38:53" ht="13.5" customHeight="1" x14ac:dyDescent="0.2">
      <c r="AL234" s="4"/>
      <c r="AM234" s="75"/>
      <c r="AN234" s="32">
        <v>2.69</v>
      </c>
      <c r="AO234" s="29" t="s">
        <v>4</v>
      </c>
      <c r="AP234" s="32">
        <f t="shared" si="27"/>
        <v>3.86</v>
      </c>
      <c r="AQ234" s="63">
        <f t="shared" si="28"/>
        <v>0.72727272727272696</v>
      </c>
      <c r="AS234" s="32">
        <v>2.69</v>
      </c>
      <c r="AT234" s="29" t="s">
        <v>4</v>
      </c>
      <c r="AU234" s="32">
        <f t="shared" si="29"/>
        <v>3.86</v>
      </c>
      <c r="AV234" s="63">
        <f t="shared" si="30"/>
        <v>0.72727272727272696</v>
      </c>
      <c r="AX234" s="32">
        <v>2.69</v>
      </c>
      <c r="AY234" s="29" t="s">
        <v>4</v>
      </c>
      <c r="AZ234" s="32">
        <f t="shared" si="31"/>
        <v>3.86</v>
      </c>
      <c r="BA234" s="63">
        <f t="shared" si="32"/>
        <v>0.72727272727272696</v>
      </c>
    </row>
    <row r="235" spans="38:53" ht="13.5" customHeight="1" x14ac:dyDescent="0.2">
      <c r="AL235" s="4"/>
      <c r="AM235" s="75"/>
      <c r="AN235" s="32">
        <v>2.7</v>
      </c>
      <c r="AO235" s="29" t="s">
        <v>4</v>
      </c>
      <c r="AP235" s="32">
        <f t="shared" si="27"/>
        <v>3.86</v>
      </c>
      <c r="AQ235" s="63">
        <f t="shared" si="28"/>
        <v>0.75000000000000022</v>
      </c>
      <c r="AS235" s="32">
        <v>2.7</v>
      </c>
      <c r="AT235" s="29" t="s">
        <v>4</v>
      </c>
      <c r="AU235" s="32">
        <f t="shared" si="29"/>
        <v>3.86</v>
      </c>
      <c r="AV235" s="63">
        <f t="shared" si="30"/>
        <v>0.75000000000000022</v>
      </c>
      <c r="AX235" s="32">
        <v>2.7</v>
      </c>
      <c r="AY235" s="29" t="s">
        <v>4</v>
      </c>
      <c r="AZ235" s="32">
        <f t="shared" si="31"/>
        <v>3.86</v>
      </c>
      <c r="BA235" s="63">
        <f t="shared" si="32"/>
        <v>0.75000000000000022</v>
      </c>
    </row>
    <row r="236" spans="38:53" ht="13.5" customHeight="1" x14ac:dyDescent="0.2">
      <c r="AL236" s="4"/>
      <c r="AM236" s="75"/>
      <c r="AN236" s="32">
        <v>2.71</v>
      </c>
      <c r="AO236" s="29" t="s">
        <v>4</v>
      </c>
      <c r="AP236" s="32">
        <f t="shared" si="27"/>
        <v>3.86</v>
      </c>
      <c r="AQ236" s="63">
        <f t="shared" si="28"/>
        <v>0.77272727272727249</v>
      </c>
      <c r="AS236" s="32">
        <v>2.71</v>
      </c>
      <c r="AT236" s="29" t="s">
        <v>4</v>
      </c>
      <c r="AU236" s="32">
        <f t="shared" si="29"/>
        <v>3.86</v>
      </c>
      <c r="AV236" s="63">
        <f t="shared" si="30"/>
        <v>0.77272727272727249</v>
      </c>
      <c r="AX236" s="32">
        <v>2.71</v>
      </c>
      <c r="AY236" s="29" t="s">
        <v>4</v>
      </c>
      <c r="AZ236" s="32">
        <f t="shared" si="31"/>
        <v>3.86</v>
      </c>
      <c r="BA236" s="63">
        <f t="shared" si="32"/>
        <v>0.77272727272727249</v>
      </c>
    </row>
    <row r="237" spans="38:53" ht="13.5" customHeight="1" x14ac:dyDescent="0.2">
      <c r="AL237" s="4"/>
      <c r="AM237" s="75"/>
      <c r="AN237" s="32">
        <v>2.72</v>
      </c>
      <c r="AO237" s="29" t="s">
        <v>4</v>
      </c>
      <c r="AP237" s="32">
        <f t="shared" si="27"/>
        <v>3.86</v>
      </c>
      <c r="AQ237" s="63">
        <f t="shared" si="28"/>
        <v>0.79545454545454575</v>
      </c>
      <c r="AS237" s="32">
        <v>2.72</v>
      </c>
      <c r="AT237" s="29" t="s">
        <v>4</v>
      </c>
      <c r="AU237" s="32">
        <f t="shared" si="29"/>
        <v>3.86</v>
      </c>
      <c r="AV237" s="63">
        <f t="shared" si="30"/>
        <v>0.79545454545454575</v>
      </c>
      <c r="AX237" s="32">
        <v>2.72</v>
      </c>
      <c r="AY237" s="29" t="s">
        <v>4</v>
      </c>
      <c r="AZ237" s="32">
        <f t="shared" si="31"/>
        <v>3.86</v>
      </c>
      <c r="BA237" s="63">
        <f t="shared" si="32"/>
        <v>0.79545454545454575</v>
      </c>
    </row>
    <row r="238" spans="38:53" ht="13.5" customHeight="1" x14ac:dyDescent="0.2">
      <c r="AL238" s="4"/>
      <c r="AM238" s="75"/>
      <c r="AN238" s="32">
        <v>2.73</v>
      </c>
      <c r="AO238" s="29" t="s">
        <v>4</v>
      </c>
      <c r="AP238" s="32">
        <f t="shared" si="27"/>
        <v>3.86</v>
      </c>
      <c r="AQ238" s="63">
        <f t="shared" si="28"/>
        <v>0.81818181818181801</v>
      </c>
      <c r="AS238" s="32">
        <v>2.73</v>
      </c>
      <c r="AT238" s="29" t="s">
        <v>4</v>
      </c>
      <c r="AU238" s="32">
        <f t="shared" si="29"/>
        <v>3.86</v>
      </c>
      <c r="AV238" s="63">
        <f t="shared" si="30"/>
        <v>0.81818181818181801</v>
      </c>
      <c r="AX238" s="32">
        <v>2.73</v>
      </c>
      <c r="AY238" s="29" t="s">
        <v>4</v>
      </c>
      <c r="AZ238" s="32">
        <f t="shared" si="31"/>
        <v>3.86</v>
      </c>
      <c r="BA238" s="63">
        <f t="shared" si="32"/>
        <v>0.81818181818181801</v>
      </c>
    </row>
    <row r="239" spans="38:53" ht="13.5" customHeight="1" x14ac:dyDescent="0.2">
      <c r="AL239" s="4"/>
      <c r="AM239" s="75"/>
      <c r="AN239" s="32">
        <v>2.74</v>
      </c>
      <c r="AO239" s="29" t="s">
        <v>4</v>
      </c>
      <c r="AP239" s="32">
        <f t="shared" si="27"/>
        <v>3.86</v>
      </c>
      <c r="AQ239" s="63">
        <f t="shared" si="28"/>
        <v>0.84090909090909127</v>
      </c>
      <c r="AS239" s="32">
        <v>2.74</v>
      </c>
      <c r="AT239" s="29" t="s">
        <v>4</v>
      </c>
      <c r="AU239" s="32">
        <f t="shared" si="29"/>
        <v>3.86</v>
      </c>
      <c r="AV239" s="63">
        <f t="shared" si="30"/>
        <v>0.84090909090909127</v>
      </c>
      <c r="AX239" s="32">
        <v>2.74</v>
      </c>
      <c r="AY239" s="29" t="s">
        <v>4</v>
      </c>
      <c r="AZ239" s="32">
        <f t="shared" si="31"/>
        <v>3.86</v>
      </c>
      <c r="BA239" s="63">
        <f t="shared" si="32"/>
        <v>0.84090909090909127</v>
      </c>
    </row>
    <row r="240" spans="38:53" ht="13.5" customHeight="1" x14ac:dyDescent="0.2">
      <c r="AL240" s="4"/>
      <c r="AM240" s="75"/>
      <c r="AN240" s="32">
        <v>2.75</v>
      </c>
      <c r="AO240" s="29" t="s">
        <v>4</v>
      </c>
      <c r="AP240" s="32">
        <f t="shared" si="27"/>
        <v>3.86</v>
      </c>
      <c r="AQ240" s="63">
        <f t="shared" si="28"/>
        <v>0.86363636363636354</v>
      </c>
      <c r="AS240" s="32">
        <v>2.75</v>
      </c>
      <c r="AT240" s="29" t="s">
        <v>4</v>
      </c>
      <c r="AU240" s="32">
        <f t="shared" si="29"/>
        <v>3.86</v>
      </c>
      <c r="AV240" s="63">
        <f t="shared" si="30"/>
        <v>0.86363636363636354</v>
      </c>
      <c r="AX240" s="32">
        <v>2.75</v>
      </c>
      <c r="AY240" s="29" t="s">
        <v>4</v>
      </c>
      <c r="AZ240" s="32">
        <f t="shared" si="31"/>
        <v>3.86</v>
      </c>
      <c r="BA240" s="63">
        <f t="shared" si="32"/>
        <v>0.86363636363636354</v>
      </c>
    </row>
    <row r="241" spans="38:53" ht="13.5" customHeight="1" x14ac:dyDescent="0.2">
      <c r="AL241" s="4"/>
      <c r="AM241" s="75"/>
      <c r="AN241" s="32">
        <v>2.76</v>
      </c>
      <c r="AO241" s="29" t="s">
        <v>4</v>
      </c>
      <c r="AP241" s="32">
        <f t="shared" si="27"/>
        <v>3.86</v>
      </c>
      <c r="AQ241" s="63">
        <f t="shared" si="28"/>
        <v>0.8863636363636358</v>
      </c>
      <c r="AS241" s="32">
        <v>2.76</v>
      </c>
      <c r="AT241" s="29" t="s">
        <v>4</v>
      </c>
      <c r="AU241" s="32">
        <f t="shared" si="29"/>
        <v>3.86</v>
      </c>
      <c r="AV241" s="63">
        <f t="shared" si="30"/>
        <v>0.8863636363636358</v>
      </c>
      <c r="AX241" s="32">
        <v>2.76</v>
      </c>
      <c r="AY241" s="29" t="s">
        <v>4</v>
      </c>
      <c r="AZ241" s="32">
        <f t="shared" si="31"/>
        <v>3.86</v>
      </c>
      <c r="BA241" s="63">
        <f t="shared" si="32"/>
        <v>0.8863636363636358</v>
      </c>
    </row>
    <row r="242" spans="38:53" ht="13.5" customHeight="1" x14ac:dyDescent="0.2">
      <c r="AL242" s="4"/>
      <c r="AM242" s="75"/>
      <c r="AN242" s="32">
        <v>2.77</v>
      </c>
      <c r="AO242" s="29" t="s">
        <v>4</v>
      </c>
      <c r="AP242" s="32">
        <f t="shared" si="27"/>
        <v>3.86</v>
      </c>
      <c r="AQ242" s="63">
        <f t="shared" si="28"/>
        <v>0.90909090909090895</v>
      </c>
      <c r="AS242" s="32">
        <v>2.77</v>
      </c>
      <c r="AT242" s="29" t="s">
        <v>4</v>
      </c>
      <c r="AU242" s="32">
        <f t="shared" si="29"/>
        <v>3.86</v>
      </c>
      <c r="AV242" s="63">
        <f t="shared" si="30"/>
        <v>0.90909090909090895</v>
      </c>
      <c r="AX242" s="32">
        <v>2.77</v>
      </c>
      <c r="AY242" s="29" t="s">
        <v>4</v>
      </c>
      <c r="AZ242" s="32">
        <f t="shared" si="31"/>
        <v>3.86</v>
      </c>
      <c r="BA242" s="63">
        <f t="shared" si="32"/>
        <v>0.90909090909090895</v>
      </c>
    </row>
    <row r="243" spans="38:53" ht="13.5" customHeight="1" x14ac:dyDescent="0.2">
      <c r="AL243" s="4"/>
      <c r="AM243" s="75"/>
      <c r="AN243" s="32">
        <v>2.78</v>
      </c>
      <c r="AO243" s="29" t="s">
        <v>4</v>
      </c>
      <c r="AP243" s="32">
        <f t="shared" si="27"/>
        <v>3.86</v>
      </c>
      <c r="AQ243" s="63">
        <f t="shared" si="28"/>
        <v>0.93181818181818121</v>
      </c>
      <c r="AS243" s="32">
        <v>2.78</v>
      </c>
      <c r="AT243" s="29" t="s">
        <v>4</v>
      </c>
      <c r="AU243" s="32">
        <f t="shared" si="29"/>
        <v>3.86</v>
      </c>
      <c r="AV243" s="63">
        <f t="shared" si="30"/>
        <v>0.93181818181818121</v>
      </c>
      <c r="AX243" s="32">
        <v>2.78</v>
      </c>
      <c r="AY243" s="29" t="s">
        <v>4</v>
      </c>
      <c r="AZ243" s="32">
        <f t="shared" si="31"/>
        <v>3.86</v>
      </c>
      <c r="BA243" s="63">
        <f t="shared" si="32"/>
        <v>0.93181818181818121</v>
      </c>
    </row>
    <row r="244" spans="38:53" ht="13.5" customHeight="1" x14ac:dyDescent="0.2">
      <c r="AL244" s="4"/>
      <c r="AM244" s="75"/>
      <c r="AN244" s="32">
        <v>2.79</v>
      </c>
      <c r="AO244" s="29" t="s">
        <v>4</v>
      </c>
      <c r="AP244" s="32">
        <f t="shared" si="27"/>
        <v>3.86</v>
      </c>
      <c r="AQ244" s="63">
        <f t="shared" si="28"/>
        <v>0.95454545454545447</v>
      </c>
      <c r="AS244" s="32">
        <v>2.79</v>
      </c>
      <c r="AT244" s="29" t="s">
        <v>4</v>
      </c>
      <c r="AU244" s="32">
        <f t="shared" si="29"/>
        <v>3.86</v>
      </c>
      <c r="AV244" s="63">
        <f t="shared" si="30"/>
        <v>0.95454545454545447</v>
      </c>
      <c r="AX244" s="32">
        <v>2.79</v>
      </c>
      <c r="AY244" s="29" t="s">
        <v>4</v>
      </c>
      <c r="AZ244" s="32">
        <f t="shared" si="31"/>
        <v>3.86</v>
      </c>
      <c r="BA244" s="63">
        <f t="shared" si="32"/>
        <v>0.95454545454545447</v>
      </c>
    </row>
    <row r="245" spans="38:53" ht="13.5" customHeight="1" x14ac:dyDescent="0.2">
      <c r="AL245" s="4"/>
      <c r="AM245" s="75"/>
      <c r="AN245" s="32">
        <v>2.8</v>
      </c>
      <c r="AO245" s="29" t="s">
        <v>4</v>
      </c>
      <c r="AP245" s="32">
        <f t="shared" si="27"/>
        <v>3.86</v>
      </c>
      <c r="AQ245" s="63">
        <f t="shared" si="28"/>
        <v>0.97727272727272674</v>
      </c>
      <c r="AS245" s="32">
        <v>2.8</v>
      </c>
      <c r="AT245" s="29" t="s">
        <v>4</v>
      </c>
      <c r="AU245" s="32">
        <f t="shared" si="29"/>
        <v>3.86</v>
      </c>
      <c r="AV245" s="63">
        <f t="shared" si="30"/>
        <v>0.97727272727272674</v>
      </c>
      <c r="AX245" s="32">
        <v>2.8</v>
      </c>
      <c r="AY245" s="29" t="s">
        <v>4</v>
      </c>
      <c r="AZ245" s="32">
        <f t="shared" si="31"/>
        <v>3.86</v>
      </c>
      <c r="BA245" s="63">
        <f t="shared" si="32"/>
        <v>0.97727272727272674</v>
      </c>
    </row>
    <row r="246" spans="38:53" ht="13.5" customHeight="1" x14ac:dyDescent="0.2">
      <c r="AL246" s="4"/>
      <c r="AM246" s="75"/>
      <c r="AN246" s="32">
        <v>2.81</v>
      </c>
      <c r="AO246" s="29" t="s">
        <v>4</v>
      </c>
      <c r="AP246" s="32">
        <f t="shared" si="27"/>
        <v>3.86</v>
      </c>
      <c r="AQ246" s="63">
        <f t="shared" si="28"/>
        <v>1</v>
      </c>
      <c r="AS246" s="32">
        <v>2.81</v>
      </c>
      <c r="AT246" s="29" t="s">
        <v>4</v>
      </c>
      <c r="AU246" s="32">
        <f t="shared" si="29"/>
        <v>3.86</v>
      </c>
      <c r="AV246" s="63">
        <f t="shared" si="30"/>
        <v>1</v>
      </c>
      <c r="AX246" s="32">
        <v>2.81</v>
      </c>
      <c r="AY246" s="29" t="s">
        <v>4</v>
      </c>
      <c r="AZ246" s="32">
        <f t="shared" si="31"/>
        <v>3.86</v>
      </c>
      <c r="BA246" s="63">
        <f t="shared" si="32"/>
        <v>1</v>
      </c>
    </row>
    <row r="247" spans="38:53" ht="13.5" customHeight="1" x14ac:dyDescent="0.2">
      <c r="AL247" s="4"/>
      <c r="AM247" s="75"/>
      <c r="AN247" s="32">
        <v>2.82</v>
      </c>
      <c r="AO247" s="32" t="s">
        <v>45</v>
      </c>
      <c r="AP247" s="32" t="s">
        <v>45</v>
      </c>
      <c r="AQ247" s="32" t="s">
        <v>45</v>
      </c>
      <c r="AS247" s="32">
        <v>2.82</v>
      </c>
      <c r="AT247" s="32" t="s">
        <v>45</v>
      </c>
      <c r="AU247" s="32" t="s">
        <v>45</v>
      </c>
      <c r="AV247" s="32" t="s">
        <v>45</v>
      </c>
      <c r="AX247" s="32">
        <v>2.82</v>
      </c>
      <c r="AY247" s="32" t="s">
        <v>45</v>
      </c>
      <c r="AZ247" s="32" t="s">
        <v>45</v>
      </c>
      <c r="BA247" s="32" t="s">
        <v>45</v>
      </c>
    </row>
    <row r="248" spans="38:53" ht="13.5" customHeight="1" x14ac:dyDescent="0.2">
      <c r="AL248" s="4"/>
      <c r="AM248" s="75"/>
      <c r="AN248" s="32">
        <v>2.83</v>
      </c>
      <c r="AO248" s="32" t="s">
        <v>45</v>
      </c>
      <c r="AP248" s="32" t="s">
        <v>45</v>
      </c>
      <c r="AQ248" s="32" t="s">
        <v>45</v>
      </c>
      <c r="AS248" s="32">
        <v>2.83</v>
      </c>
      <c r="AT248" s="32" t="s">
        <v>45</v>
      </c>
      <c r="AU248" s="32" t="s">
        <v>45</v>
      </c>
      <c r="AV248" s="32" t="s">
        <v>45</v>
      </c>
      <c r="AX248" s="32">
        <v>2.83</v>
      </c>
      <c r="AY248" s="32" t="s">
        <v>45</v>
      </c>
      <c r="AZ248" s="32" t="s">
        <v>45</v>
      </c>
      <c r="BA248" s="32" t="s">
        <v>45</v>
      </c>
    </row>
    <row r="249" spans="38:53" ht="13.5" customHeight="1" x14ac:dyDescent="0.2">
      <c r="AL249" s="4"/>
      <c r="AM249" s="75"/>
      <c r="AN249" s="32">
        <v>2.84</v>
      </c>
      <c r="AO249" s="32" t="s">
        <v>45</v>
      </c>
      <c r="AP249" s="32" t="s">
        <v>45</v>
      </c>
      <c r="AQ249" s="32" t="s">
        <v>45</v>
      </c>
      <c r="AS249" s="32">
        <v>2.84</v>
      </c>
      <c r="AT249" s="32" t="s">
        <v>45</v>
      </c>
      <c r="AU249" s="32" t="s">
        <v>45</v>
      </c>
      <c r="AV249" s="32" t="s">
        <v>45</v>
      </c>
      <c r="AX249" s="32">
        <v>2.84</v>
      </c>
      <c r="AY249" s="32" t="s">
        <v>45</v>
      </c>
      <c r="AZ249" s="32" t="s">
        <v>45</v>
      </c>
      <c r="BA249" s="32" t="s">
        <v>45</v>
      </c>
    </row>
    <row r="250" spans="38:53" ht="13.5" customHeight="1" x14ac:dyDescent="0.2">
      <c r="AL250" s="4"/>
      <c r="AM250" s="75"/>
      <c r="AN250" s="32">
        <v>2.85</v>
      </c>
      <c r="AO250" s="32" t="s">
        <v>45</v>
      </c>
      <c r="AP250" s="32" t="s">
        <v>45</v>
      </c>
      <c r="AQ250" s="32" t="s">
        <v>45</v>
      </c>
      <c r="AS250" s="32">
        <v>2.85</v>
      </c>
      <c r="AT250" s="32" t="s">
        <v>45</v>
      </c>
      <c r="AU250" s="32" t="s">
        <v>45</v>
      </c>
      <c r="AV250" s="32" t="s">
        <v>45</v>
      </c>
      <c r="AX250" s="32">
        <v>2.85</v>
      </c>
      <c r="AY250" s="32" t="s">
        <v>45</v>
      </c>
      <c r="AZ250" s="32" t="s">
        <v>45</v>
      </c>
      <c r="BA250" s="32" t="s">
        <v>45</v>
      </c>
    </row>
    <row r="251" spans="38:53" ht="13.5" customHeight="1" x14ac:dyDescent="0.2">
      <c r="AL251" s="4"/>
      <c r="AM251" s="75"/>
      <c r="AN251" s="32">
        <v>2.86</v>
      </c>
      <c r="AO251" s="32" t="s">
        <v>45</v>
      </c>
      <c r="AP251" s="32" t="s">
        <v>45</v>
      </c>
      <c r="AQ251" s="32" t="s">
        <v>45</v>
      </c>
      <c r="AS251" s="32">
        <v>2.86</v>
      </c>
      <c r="AT251" s="32" t="s">
        <v>45</v>
      </c>
      <c r="AU251" s="32" t="s">
        <v>45</v>
      </c>
      <c r="AV251" s="32" t="s">
        <v>45</v>
      </c>
      <c r="AX251" s="32">
        <v>2.86</v>
      </c>
      <c r="AY251" s="32" t="s">
        <v>45</v>
      </c>
      <c r="AZ251" s="32" t="s">
        <v>45</v>
      </c>
      <c r="BA251" s="32" t="s">
        <v>45</v>
      </c>
    </row>
    <row r="252" spans="38:53" ht="13.5" customHeight="1" x14ac:dyDescent="0.2">
      <c r="AL252" s="4"/>
      <c r="AM252" s="75"/>
      <c r="AN252" s="32">
        <v>2.87</v>
      </c>
      <c r="AO252" s="32" t="s">
        <v>45</v>
      </c>
      <c r="AP252" s="32" t="s">
        <v>45</v>
      </c>
      <c r="AQ252" s="32" t="s">
        <v>45</v>
      </c>
      <c r="AS252" s="32">
        <v>2.87</v>
      </c>
      <c r="AT252" s="32" t="s">
        <v>45</v>
      </c>
      <c r="AU252" s="32" t="s">
        <v>45</v>
      </c>
      <c r="AV252" s="32" t="s">
        <v>45</v>
      </c>
      <c r="AX252" s="32">
        <v>2.87</v>
      </c>
      <c r="AY252" s="32" t="s">
        <v>45</v>
      </c>
      <c r="AZ252" s="32" t="s">
        <v>45</v>
      </c>
      <c r="BA252" s="32" t="s">
        <v>45</v>
      </c>
    </row>
    <row r="253" spans="38:53" ht="13.5" customHeight="1" x14ac:dyDescent="0.2">
      <c r="AL253" s="4"/>
      <c r="AM253" s="75"/>
      <c r="AN253" s="32">
        <v>2.88</v>
      </c>
      <c r="AO253" s="32" t="s">
        <v>45</v>
      </c>
      <c r="AP253" s="32" t="s">
        <v>45</v>
      </c>
      <c r="AQ253" s="32" t="s">
        <v>45</v>
      </c>
      <c r="AS253" s="32">
        <v>2.88</v>
      </c>
      <c r="AT253" s="32" t="s">
        <v>45</v>
      </c>
      <c r="AU253" s="32" t="s">
        <v>45</v>
      </c>
      <c r="AV253" s="32" t="s">
        <v>45</v>
      </c>
      <c r="AX253" s="32">
        <v>2.88</v>
      </c>
      <c r="AY253" s="32" t="s">
        <v>45</v>
      </c>
      <c r="AZ253" s="32" t="s">
        <v>45</v>
      </c>
      <c r="BA253" s="32" t="s">
        <v>45</v>
      </c>
    </row>
    <row r="254" spans="38:53" ht="13.5" customHeight="1" x14ac:dyDescent="0.2">
      <c r="AL254" s="4"/>
      <c r="AM254" s="75"/>
      <c r="AN254" s="32">
        <v>2.89</v>
      </c>
      <c r="AO254" s="32" t="s">
        <v>45</v>
      </c>
      <c r="AP254" s="32" t="s">
        <v>45</v>
      </c>
      <c r="AQ254" s="32" t="s">
        <v>45</v>
      </c>
      <c r="AS254" s="32">
        <v>2.89</v>
      </c>
      <c r="AT254" s="32" t="s">
        <v>45</v>
      </c>
      <c r="AU254" s="32" t="s">
        <v>45</v>
      </c>
      <c r="AV254" s="32" t="s">
        <v>45</v>
      </c>
      <c r="AX254" s="32">
        <v>2.89</v>
      </c>
      <c r="AY254" s="32" t="s">
        <v>45</v>
      </c>
      <c r="AZ254" s="32" t="s">
        <v>45</v>
      </c>
      <c r="BA254" s="32" t="s">
        <v>45</v>
      </c>
    </row>
    <row r="255" spans="38:53" ht="13.5" customHeight="1" x14ac:dyDescent="0.2">
      <c r="AL255" s="4"/>
      <c r="AM255" s="75"/>
      <c r="AN255" s="32">
        <v>2.9</v>
      </c>
      <c r="AO255" s="32" t="s">
        <v>45</v>
      </c>
      <c r="AP255" s="32" t="s">
        <v>45</v>
      </c>
      <c r="AQ255" s="32" t="s">
        <v>45</v>
      </c>
      <c r="AS255" s="32">
        <v>2.9</v>
      </c>
      <c r="AT255" s="32" t="s">
        <v>45</v>
      </c>
      <c r="AU255" s="32" t="s">
        <v>45</v>
      </c>
      <c r="AV255" s="32" t="s">
        <v>45</v>
      </c>
      <c r="AX255" s="32">
        <v>2.9</v>
      </c>
      <c r="AY255" s="32" t="s">
        <v>45</v>
      </c>
      <c r="AZ255" s="32" t="s">
        <v>45</v>
      </c>
      <c r="BA255" s="32" t="s">
        <v>45</v>
      </c>
    </row>
    <row r="256" spans="38:53" ht="13.5" customHeight="1" x14ac:dyDescent="0.2">
      <c r="AL256" s="4"/>
      <c r="AM256" s="75"/>
      <c r="AN256" s="32">
        <v>2.91</v>
      </c>
      <c r="AO256" s="32" t="s">
        <v>45</v>
      </c>
      <c r="AP256" s="32" t="s">
        <v>45</v>
      </c>
      <c r="AQ256" s="32" t="s">
        <v>45</v>
      </c>
      <c r="AS256" s="32">
        <v>2.91</v>
      </c>
      <c r="AT256" s="32" t="s">
        <v>45</v>
      </c>
      <c r="AU256" s="32" t="s">
        <v>45</v>
      </c>
      <c r="AV256" s="32" t="s">
        <v>45</v>
      </c>
      <c r="AX256" s="32">
        <v>2.91</v>
      </c>
      <c r="AY256" s="32" t="s">
        <v>45</v>
      </c>
      <c r="AZ256" s="32" t="s">
        <v>45</v>
      </c>
      <c r="BA256" s="32" t="s">
        <v>45</v>
      </c>
    </row>
    <row r="257" spans="38:53" ht="13.5" customHeight="1" x14ac:dyDescent="0.2">
      <c r="AL257" s="4"/>
      <c r="AM257" s="75"/>
      <c r="AN257" s="32">
        <v>2.92</v>
      </c>
      <c r="AO257" s="32" t="s">
        <v>45</v>
      </c>
      <c r="AP257" s="32" t="s">
        <v>45</v>
      </c>
      <c r="AQ257" s="32" t="s">
        <v>45</v>
      </c>
      <c r="AS257" s="32">
        <v>2.92</v>
      </c>
      <c r="AT257" s="32" t="s">
        <v>45</v>
      </c>
      <c r="AU257" s="32" t="s">
        <v>45</v>
      </c>
      <c r="AV257" s="32" t="s">
        <v>45</v>
      </c>
      <c r="AX257" s="32">
        <v>2.92</v>
      </c>
      <c r="AY257" s="32" t="s">
        <v>45</v>
      </c>
      <c r="AZ257" s="32" t="s">
        <v>45</v>
      </c>
      <c r="BA257" s="32" t="s">
        <v>45</v>
      </c>
    </row>
    <row r="258" spans="38:53" ht="13.5" customHeight="1" x14ac:dyDescent="0.2">
      <c r="AL258" s="4"/>
      <c r="AM258" s="75"/>
      <c r="AN258" s="32">
        <v>2.93</v>
      </c>
      <c r="AO258" s="32" t="s">
        <v>45</v>
      </c>
      <c r="AP258" s="32" t="s">
        <v>45</v>
      </c>
      <c r="AQ258" s="32" t="s">
        <v>45</v>
      </c>
      <c r="AS258" s="32">
        <v>2.93</v>
      </c>
      <c r="AT258" s="32" t="s">
        <v>45</v>
      </c>
      <c r="AU258" s="32" t="s">
        <v>45</v>
      </c>
      <c r="AV258" s="32" t="s">
        <v>45</v>
      </c>
      <c r="AX258" s="32">
        <v>2.93</v>
      </c>
      <c r="AY258" s="32" t="s">
        <v>45</v>
      </c>
      <c r="AZ258" s="32" t="s">
        <v>45</v>
      </c>
      <c r="BA258" s="32" t="s">
        <v>45</v>
      </c>
    </row>
    <row r="259" spans="38:53" ht="13.5" customHeight="1" x14ac:dyDescent="0.2">
      <c r="AL259" s="4"/>
      <c r="AM259" s="75"/>
      <c r="AN259" s="32">
        <v>2.94</v>
      </c>
      <c r="AO259" s="32" t="s">
        <v>45</v>
      </c>
      <c r="AP259" s="32" t="s">
        <v>45</v>
      </c>
      <c r="AQ259" s="32" t="s">
        <v>45</v>
      </c>
      <c r="AS259" s="32">
        <v>2.94</v>
      </c>
      <c r="AT259" s="32" t="s">
        <v>45</v>
      </c>
      <c r="AU259" s="32" t="s">
        <v>45</v>
      </c>
      <c r="AV259" s="32" t="s">
        <v>45</v>
      </c>
      <c r="AX259" s="32">
        <v>2.94</v>
      </c>
      <c r="AY259" s="32" t="s">
        <v>45</v>
      </c>
      <c r="AZ259" s="32" t="s">
        <v>45</v>
      </c>
      <c r="BA259" s="32" t="s">
        <v>45</v>
      </c>
    </row>
    <row r="260" spans="38:53" ht="13.5" customHeight="1" x14ac:dyDescent="0.2">
      <c r="AL260" s="4"/>
      <c r="AM260" s="75"/>
      <c r="AN260" s="32">
        <v>2.95</v>
      </c>
      <c r="AO260" s="32" t="s">
        <v>45</v>
      </c>
      <c r="AP260" s="32" t="s">
        <v>45</v>
      </c>
      <c r="AQ260" s="32" t="s">
        <v>45</v>
      </c>
      <c r="AS260" s="32">
        <v>2.95</v>
      </c>
      <c r="AT260" s="32" t="s">
        <v>45</v>
      </c>
      <c r="AU260" s="32" t="s">
        <v>45</v>
      </c>
      <c r="AV260" s="32" t="s">
        <v>45</v>
      </c>
      <c r="AX260" s="32">
        <v>2.95</v>
      </c>
      <c r="AY260" s="32" t="s">
        <v>45</v>
      </c>
      <c r="AZ260" s="32" t="s">
        <v>45</v>
      </c>
      <c r="BA260" s="32" t="s">
        <v>45</v>
      </c>
    </row>
    <row r="261" spans="38:53" ht="13.5" customHeight="1" x14ac:dyDescent="0.2">
      <c r="AL261" s="4"/>
      <c r="AM261" s="75"/>
      <c r="AN261" s="32">
        <v>2.96</v>
      </c>
      <c r="AO261" s="32" t="s">
        <v>45</v>
      </c>
      <c r="AP261" s="32" t="s">
        <v>45</v>
      </c>
      <c r="AQ261" s="32" t="s">
        <v>45</v>
      </c>
      <c r="AS261" s="32">
        <v>2.96</v>
      </c>
      <c r="AT261" s="32" t="s">
        <v>45</v>
      </c>
      <c r="AU261" s="32" t="s">
        <v>45</v>
      </c>
      <c r="AV261" s="32" t="s">
        <v>45</v>
      </c>
      <c r="AX261" s="32">
        <v>2.96</v>
      </c>
      <c r="AY261" s="32" t="s">
        <v>45</v>
      </c>
      <c r="AZ261" s="32" t="s">
        <v>45</v>
      </c>
      <c r="BA261" s="32" t="s">
        <v>45</v>
      </c>
    </row>
    <row r="262" spans="38:53" ht="13.5" customHeight="1" x14ac:dyDescent="0.2">
      <c r="AL262" s="4"/>
      <c r="AM262" s="75"/>
      <c r="AN262" s="32">
        <v>2.97</v>
      </c>
      <c r="AO262" s="32" t="s">
        <v>45</v>
      </c>
      <c r="AP262" s="32" t="s">
        <v>45</v>
      </c>
      <c r="AQ262" s="32" t="s">
        <v>45</v>
      </c>
      <c r="AS262" s="32">
        <v>2.97</v>
      </c>
      <c r="AT262" s="32" t="s">
        <v>45</v>
      </c>
      <c r="AU262" s="32" t="s">
        <v>45</v>
      </c>
      <c r="AV262" s="32" t="s">
        <v>45</v>
      </c>
      <c r="AX262" s="32">
        <v>2.97</v>
      </c>
      <c r="AY262" s="32" t="s">
        <v>45</v>
      </c>
      <c r="AZ262" s="32" t="s">
        <v>45</v>
      </c>
      <c r="BA262" s="32" t="s">
        <v>45</v>
      </c>
    </row>
    <row r="263" spans="38:53" ht="13.5" customHeight="1" x14ac:dyDescent="0.2">
      <c r="AL263" s="4"/>
      <c r="AM263" s="75"/>
      <c r="AN263" s="32">
        <v>2.98</v>
      </c>
      <c r="AO263" s="32" t="s">
        <v>45</v>
      </c>
      <c r="AP263" s="32" t="s">
        <v>45</v>
      </c>
      <c r="AQ263" s="32" t="s">
        <v>45</v>
      </c>
      <c r="AS263" s="32">
        <v>2.98</v>
      </c>
      <c r="AT263" s="32" t="s">
        <v>45</v>
      </c>
      <c r="AU263" s="32" t="s">
        <v>45</v>
      </c>
      <c r="AV263" s="32" t="s">
        <v>45</v>
      </c>
      <c r="AX263" s="32">
        <v>2.98</v>
      </c>
      <c r="AY263" s="32" t="s">
        <v>45</v>
      </c>
      <c r="AZ263" s="32" t="s">
        <v>45</v>
      </c>
      <c r="BA263" s="32" t="s">
        <v>45</v>
      </c>
    </row>
    <row r="264" spans="38:53" ht="13.5" customHeight="1" x14ac:dyDescent="0.2">
      <c r="AL264" s="4"/>
      <c r="AM264" s="75"/>
      <c r="AN264" s="32">
        <v>2.99</v>
      </c>
      <c r="AO264" s="32" t="s">
        <v>45</v>
      </c>
      <c r="AP264" s="32" t="s">
        <v>45</v>
      </c>
      <c r="AQ264" s="32" t="s">
        <v>45</v>
      </c>
      <c r="AS264" s="32">
        <v>2.99</v>
      </c>
      <c r="AT264" s="32" t="s">
        <v>45</v>
      </c>
      <c r="AU264" s="32" t="s">
        <v>45</v>
      </c>
      <c r="AV264" s="32" t="s">
        <v>45</v>
      </c>
      <c r="AX264" s="32">
        <v>2.99</v>
      </c>
      <c r="AY264" s="32" t="s">
        <v>45</v>
      </c>
      <c r="AZ264" s="32" t="s">
        <v>45</v>
      </c>
      <c r="BA264" s="32" t="s">
        <v>45</v>
      </c>
    </row>
    <row r="265" spans="38:53" ht="13.5" customHeight="1" x14ac:dyDescent="0.2">
      <c r="AL265" s="4"/>
      <c r="AM265" s="75"/>
      <c r="AN265" s="32">
        <v>3</v>
      </c>
      <c r="AO265" s="32" t="s">
        <v>45</v>
      </c>
      <c r="AP265" s="32" t="s">
        <v>45</v>
      </c>
      <c r="AQ265" s="32" t="s">
        <v>45</v>
      </c>
      <c r="AS265" s="32">
        <v>3</v>
      </c>
      <c r="AT265" s="32" t="s">
        <v>45</v>
      </c>
      <c r="AU265" s="32" t="s">
        <v>45</v>
      </c>
      <c r="AV265" s="32" t="s">
        <v>45</v>
      </c>
      <c r="AX265" s="32">
        <v>3</v>
      </c>
      <c r="AY265" s="32" t="s">
        <v>45</v>
      </c>
      <c r="AZ265" s="32" t="s">
        <v>45</v>
      </c>
      <c r="BA265" s="32" t="s">
        <v>45</v>
      </c>
    </row>
    <row r="266" spans="38:53" ht="13.5" customHeight="1" x14ac:dyDescent="0.2">
      <c r="AL266" s="4"/>
      <c r="AM266" s="75"/>
      <c r="AN266" s="32">
        <v>3.01</v>
      </c>
      <c r="AO266" s="32" t="s">
        <v>45</v>
      </c>
      <c r="AP266" s="32" t="s">
        <v>45</v>
      </c>
      <c r="AQ266" s="32" t="s">
        <v>45</v>
      </c>
      <c r="AS266" s="32">
        <v>3.01</v>
      </c>
      <c r="AT266" s="32" t="s">
        <v>45</v>
      </c>
      <c r="AU266" s="32" t="s">
        <v>45</v>
      </c>
      <c r="AV266" s="32" t="s">
        <v>45</v>
      </c>
      <c r="AX266" s="32">
        <v>3.01</v>
      </c>
      <c r="AY266" s="32" t="s">
        <v>45</v>
      </c>
      <c r="AZ266" s="32" t="s">
        <v>45</v>
      </c>
      <c r="BA266" s="32" t="s">
        <v>45</v>
      </c>
    </row>
    <row r="267" spans="38:53" ht="13.5" customHeight="1" x14ac:dyDescent="0.2">
      <c r="AL267" s="4"/>
      <c r="AM267" s="75"/>
      <c r="AN267" s="32">
        <v>3.02</v>
      </c>
      <c r="AO267" s="32" t="s">
        <v>45</v>
      </c>
      <c r="AP267" s="32" t="s">
        <v>45</v>
      </c>
      <c r="AQ267" s="32" t="s">
        <v>45</v>
      </c>
      <c r="AS267" s="32">
        <v>3.02</v>
      </c>
      <c r="AT267" s="32" t="s">
        <v>45</v>
      </c>
      <c r="AU267" s="32" t="s">
        <v>45</v>
      </c>
      <c r="AV267" s="32" t="s">
        <v>45</v>
      </c>
      <c r="AX267" s="32">
        <v>3.02</v>
      </c>
      <c r="AY267" s="32" t="s">
        <v>45</v>
      </c>
      <c r="AZ267" s="32" t="s">
        <v>45</v>
      </c>
      <c r="BA267" s="32" t="s">
        <v>45</v>
      </c>
    </row>
    <row r="268" spans="38:53" ht="13.5" customHeight="1" x14ac:dyDescent="0.2">
      <c r="AL268" s="4"/>
      <c r="AM268" s="75"/>
      <c r="AN268" s="32">
        <v>3.03</v>
      </c>
      <c r="AO268" s="32" t="s">
        <v>45</v>
      </c>
      <c r="AP268" s="32" t="s">
        <v>45</v>
      </c>
      <c r="AQ268" s="32" t="s">
        <v>45</v>
      </c>
      <c r="AS268" s="32">
        <v>3.03</v>
      </c>
      <c r="AT268" s="32" t="s">
        <v>45</v>
      </c>
      <c r="AU268" s="32" t="s">
        <v>45</v>
      </c>
      <c r="AV268" s="32" t="s">
        <v>45</v>
      </c>
      <c r="AX268" s="32">
        <v>3.03</v>
      </c>
      <c r="AY268" s="32" t="s">
        <v>45</v>
      </c>
      <c r="AZ268" s="32" t="s">
        <v>45</v>
      </c>
      <c r="BA268" s="32" t="s">
        <v>45</v>
      </c>
    </row>
    <row r="269" spans="38:53" ht="13.5" customHeight="1" x14ac:dyDescent="0.2">
      <c r="AL269" s="4"/>
      <c r="AM269" s="75"/>
      <c r="AN269" s="32">
        <v>3.04</v>
      </c>
      <c r="AO269" s="32" t="s">
        <v>45</v>
      </c>
      <c r="AP269" s="32" t="s">
        <v>45</v>
      </c>
      <c r="AQ269" s="32" t="s">
        <v>45</v>
      </c>
      <c r="AS269" s="32">
        <v>3.04</v>
      </c>
      <c r="AT269" s="32" t="s">
        <v>45</v>
      </c>
      <c r="AU269" s="32" t="s">
        <v>45</v>
      </c>
      <c r="AV269" s="32" t="s">
        <v>45</v>
      </c>
      <c r="AX269" s="32">
        <v>3.04</v>
      </c>
      <c r="AY269" s="32" t="s">
        <v>45</v>
      </c>
      <c r="AZ269" s="32" t="s">
        <v>45</v>
      </c>
      <c r="BA269" s="32" t="s">
        <v>45</v>
      </c>
    </row>
    <row r="270" spans="38:53" ht="13.5" customHeight="1" x14ac:dyDescent="0.2">
      <c r="AL270" s="4"/>
      <c r="AM270" s="75"/>
      <c r="AN270" s="32">
        <v>3.05</v>
      </c>
      <c r="AO270" s="32" t="s">
        <v>45</v>
      </c>
      <c r="AP270" s="32" t="s">
        <v>45</v>
      </c>
      <c r="AQ270" s="32" t="s">
        <v>45</v>
      </c>
      <c r="AS270" s="32">
        <v>3.05</v>
      </c>
      <c r="AT270" s="32" t="s">
        <v>45</v>
      </c>
      <c r="AU270" s="32" t="s">
        <v>45</v>
      </c>
      <c r="AV270" s="32" t="s">
        <v>45</v>
      </c>
      <c r="AX270" s="32">
        <v>3.05</v>
      </c>
      <c r="AY270" s="32" t="s">
        <v>45</v>
      </c>
      <c r="AZ270" s="32" t="s">
        <v>45</v>
      </c>
      <c r="BA270" s="32" t="s">
        <v>45</v>
      </c>
    </row>
    <row r="271" spans="38:53" ht="13.5" customHeight="1" x14ac:dyDescent="0.2">
      <c r="AL271" s="4"/>
      <c r="AM271" s="75"/>
      <c r="AN271" s="32">
        <v>3.06</v>
      </c>
      <c r="AO271" s="32" t="s">
        <v>45</v>
      </c>
      <c r="AP271" s="32" t="s">
        <v>45</v>
      </c>
      <c r="AQ271" s="32" t="s">
        <v>45</v>
      </c>
      <c r="AS271" s="32">
        <v>3.06</v>
      </c>
      <c r="AT271" s="32" t="s">
        <v>45</v>
      </c>
      <c r="AU271" s="32" t="s">
        <v>45</v>
      </c>
      <c r="AV271" s="32" t="s">
        <v>45</v>
      </c>
      <c r="AX271" s="32">
        <v>3.06</v>
      </c>
      <c r="AY271" s="32" t="s">
        <v>45</v>
      </c>
      <c r="AZ271" s="32" t="s">
        <v>45</v>
      </c>
      <c r="BA271" s="32" t="s">
        <v>45</v>
      </c>
    </row>
    <row r="272" spans="38:53" ht="13.5" customHeight="1" x14ac:dyDescent="0.2">
      <c r="AL272" s="4"/>
      <c r="AM272" s="75"/>
      <c r="AN272" s="32">
        <v>3.07</v>
      </c>
      <c r="AO272" s="32" t="s">
        <v>45</v>
      </c>
      <c r="AP272" s="32" t="s">
        <v>45</v>
      </c>
      <c r="AQ272" s="32" t="s">
        <v>45</v>
      </c>
      <c r="AS272" s="32">
        <v>3.07</v>
      </c>
      <c r="AT272" s="32" t="s">
        <v>45</v>
      </c>
      <c r="AU272" s="32" t="s">
        <v>45</v>
      </c>
      <c r="AV272" s="32" t="s">
        <v>45</v>
      </c>
      <c r="AX272" s="32">
        <v>3.07</v>
      </c>
      <c r="AY272" s="32" t="s">
        <v>45</v>
      </c>
      <c r="AZ272" s="32" t="s">
        <v>45</v>
      </c>
      <c r="BA272" s="32" t="s">
        <v>45</v>
      </c>
    </row>
    <row r="273" spans="38:53" ht="13.5" customHeight="1" x14ac:dyDescent="0.2">
      <c r="AL273" s="4"/>
      <c r="AM273" s="75"/>
      <c r="AN273" s="32">
        <v>3.08</v>
      </c>
      <c r="AO273" s="32" t="s">
        <v>45</v>
      </c>
      <c r="AP273" s="32" t="s">
        <v>45</v>
      </c>
      <c r="AQ273" s="32" t="s">
        <v>45</v>
      </c>
      <c r="AS273" s="32">
        <v>3.08</v>
      </c>
      <c r="AT273" s="32" t="s">
        <v>45</v>
      </c>
      <c r="AU273" s="32" t="s">
        <v>45</v>
      </c>
      <c r="AV273" s="32" t="s">
        <v>45</v>
      </c>
      <c r="AX273" s="32">
        <v>3.08</v>
      </c>
      <c r="AY273" s="32" t="s">
        <v>45</v>
      </c>
      <c r="AZ273" s="32" t="s">
        <v>45</v>
      </c>
      <c r="BA273" s="32" t="s">
        <v>45</v>
      </c>
    </row>
    <row r="274" spans="38:53" ht="13.5" customHeight="1" x14ac:dyDescent="0.2">
      <c r="AL274" s="4"/>
      <c r="AM274" s="75"/>
      <c r="AN274" s="32">
        <v>3.09</v>
      </c>
      <c r="AO274" s="32" t="s">
        <v>45</v>
      </c>
      <c r="AP274" s="32" t="s">
        <v>45</v>
      </c>
      <c r="AQ274" s="32" t="s">
        <v>45</v>
      </c>
      <c r="AS274" s="32">
        <v>3.09</v>
      </c>
      <c r="AT274" s="32" t="s">
        <v>45</v>
      </c>
      <c r="AU274" s="32" t="s">
        <v>45</v>
      </c>
      <c r="AV274" s="32" t="s">
        <v>45</v>
      </c>
      <c r="AX274" s="32">
        <v>3.09</v>
      </c>
      <c r="AY274" s="32" t="s">
        <v>45</v>
      </c>
      <c r="AZ274" s="32" t="s">
        <v>45</v>
      </c>
      <c r="BA274" s="32" t="s">
        <v>45</v>
      </c>
    </row>
    <row r="275" spans="38:53" ht="13.5" customHeight="1" x14ac:dyDescent="0.2">
      <c r="AL275" s="4"/>
      <c r="AM275" s="75"/>
      <c r="AN275" s="32">
        <v>3.1</v>
      </c>
      <c r="AO275" s="32" t="s">
        <v>45</v>
      </c>
      <c r="AP275" s="32" t="s">
        <v>45</v>
      </c>
      <c r="AQ275" s="32" t="s">
        <v>45</v>
      </c>
      <c r="AS275" s="32">
        <v>3.1</v>
      </c>
      <c r="AT275" s="32" t="s">
        <v>45</v>
      </c>
      <c r="AU275" s="32" t="s">
        <v>45</v>
      </c>
      <c r="AV275" s="32" t="s">
        <v>45</v>
      </c>
      <c r="AX275" s="32">
        <v>3.1</v>
      </c>
      <c r="AY275" s="32" t="s">
        <v>45</v>
      </c>
      <c r="AZ275" s="32" t="s">
        <v>45</v>
      </c>
      <c r="BA275" s="32" t="s">
        <v>45</v>
      </c>
    </row>
    <row r="276" spans="38:53" ht="13.5" customHeight="1" x14ac:dyDescent="0.2">
      <c r="AL276" s="4"/>
      <c r="AM276" s="75"/>
      <c r="AN276" s="32">
        <v>3.11</v>
      </c>
      <c r="AO276" s="32" t="s">
        <v>45</v>
      </c>
      <c r="AP276" s="32" t="s">
        <v>45</v>
      </c>
      <c r="AQ276" s="32" t="s">
        <v>45</v>
      </c>
      <c r="AS276" s="32">
        <v>3.11</v>
      </c>
      <c r="AT276" s="32" t="s">
        <v>45</v>
      </c>
      <c r="AU276" s="32" t="s">
        <v>45</v>
      </c>
      <c r="AV276" s="32" t="s">
        <v>45</v>
      </c>
      <c r="AX276" s="32">
        <v>3.11</v>
      </c>
      <c r="AY276" s="32" t="s">
        <v>45</v>
      </c>
      <c r="AZ276" s="32" t="s">
        <v>45</v>
      </c>
      <c r="BA276" s="32" t="s">
        <v>45</v>
      </c>
    </row>
    <row r="277" spans="38:53" ht="13.5" customHeight="1" x14ac:dyDescent="0.2">
      <c r="AL277" s="4"/>
      <c r="AM277" s="75"/>
      <c r="AN277" s="32">
        <v>3.12</v>
      </c>
      <c r="AO277" s="32" t="s">
        <v>45</v>
      </c>
      <c r="AP277" s="32" t="s">
        <v>45</v>
      </c>
      <c r="AQ277" s="32" t="s">
        <v>45</v>
      </c>
      <c r="AS277" s="32">
        <v>3.12</v>
      </c>
      <c r="AT277" s="32" t="s">
        <v>45</v>
      </c>
      <c r="AU277" s="32" t="s">
        <v>45</v>
      </c>
      <c r="AV277" s="32" t="s">
        <v>45</v>
      </c>
      <c r="AX277" s="32">
        <v>3.12</v>
      </c>
      <c r="AY277" s="32" t="s">
        <v>45</v>
      </c>
      <c r="AZ277" s="32" t="s">
        <v>45</v>
      </c>
      <c r="BA277" s="32" t="s">
        <v>45</v>
      </c>
    </row>
    <row r="278" spans="38:53" ht="13.5" customHeight="1" x14ac:dyDescent="0.2">
      <c r="AL278" s="4"/>
      <c r="AM278" s="75"/>
      <c r="AN278" s="32">
        <v>3.13</v>
      </c>
      <c r="AO278" s="32" t="s">
        <v>45</v>
      </c>
      <c r="AP278" s="32" t="s">
        <v>45</v>
      </c>
      <c r="AQ278" s="32" t="s">
        <v>45</v>
      </c>
      <c r="AS278" s="32">
        <v>3.13</v>
      </c>
      <c r="AT278" s="32" t="s">
        <v>45</v>
      </c>
      <c r="AU278" s="32" t="s">
        <v>45</v>
      </c>
      <c r="AV278" s="32" t="s">
        <v>45</v>
      </c>
      <c r="AX278" s="32">
        <v>3.13</v>
      </c>
      <c r="AY278" s="32" t="s">
        <v>45</v>
      </c>
      <c r="AZ278" s="32" t="s">
        <v>45</v>
      </c>
      <c r="BA278" s="32" t="s">
        <v>45</v>
      </c>
    </row>
    <row r="279" spans="38:53" ht="13.5" customHeight="1" x14ac:dyDescent="0.2">
      <c r="AL279" s="4"/>
      <c r="AM279" s="75"/>
      <c r="AN279" s="32">
        <v>3.14</v>
      </c>
      <c r="AO279" s="32" t="s">
        <v>45</v>
      </c>
      <c r="AP279" s="32" t="s">
        <v>45</v>
      </c>
      <c r="AQ279" s="32" t="s">
        <v>45</v>
      </c>
      <c r="AS279" s="32">
        <v>3.14</v>
      </c>
      <c r="AT279" s="32" t="s">
        <v>45</v>
      </c>
      <c r="AU279" s="32" t="s">
        <v>45</v>
      </c>
      <c r="AV279" s="32" t="s">
        <v>45</v>
      </c>
      <c r="AX279" s="32">
        <v>3.14</v>
      </c>
      <c r="AY279" s="32" t="s">
        <v>45</v>
      </c>
      <c r="AZ279" s="32" t="s">
        <v>45</v>
      </c>
      <c r="BA279" s="32" t="s">
        <v>45</v>
      </c>
    </row>
    <row r="280" spans="38:53" ht="13.5" customHeight="1" x14ac:dyDescent="0.2">
      <c r="AL280" s="4"/>
      <c r="AM280" s="75"/>
      <c r="AN280" s="32">
        <v>3.15</v>
      </c>
      <c r="AO280" s="32" t="s">
        <v>45</v>
      </c>
      <c r="AP280" s="32" t="s">
        <v>45</v>
      </c>
      <c r="AQ280" s="32" t="s">
        <v>45</v>
      </c>
      <c r="AS280" s="32">
        <v>3.15</v>
      </c>
      <c r="AT280" s="32" t="s">
        <v>45</v>
      </c>
      <c r="AU280" s="32" t="s">
        <v>45</v>
      </c>
      <c r="AV280" s="32" t="s">
        <v>45</v>
      </c>
      <c r="AX280" s="32">
        <v>3.15</v>
      </c>
      <c r="AY280" s="32" t="s">
        <v>45</v>
      </c>
      <c r="AZ280" s="32" t="s">
        <v>45</v>
      </c>
      <c r="BA280" s="32" t="s">
        <v>45</v>
      </c>
    </row>
    <row r="281" spans="38:53" ht="13.5" customHeight="1" x14ac:dyDescent="0.2">
      <c r="AL281" s="4"/>
      <c r="AM281" s="75"/>
      <c r="AN281" s="32">
        <v>3.16</v>
      </c>
      <c r="AO281" s="32" t="s">
        <v>45</v>
      </c>
      <c r="AP281" s="32" t="s">
        <v>45</v>
      </c>
      <c r="AQ281" s="32" t="s">
        <v>45</v>
      </c>
      <c r="AS281" s="32">
        <v>3.16</v>
      </c>
      <c r="AT281" s="32" t="s">
        <v>45</v>
      </c>
      <c r="AU281" s="32" t="s">
        <v>45</v>
      </c>
      <c r="AV281" s="32" t="s">
        <v>45</v>
      </c>
      <c r="AX281" s="32">
        <v>3.16</v>
      </c>
      <c r="AY281" s="32" t="s">
        <v>45</v>
      </c>
      <c r="AZ281" s="32" t="s">
        <v>45</v>
      </c>
      <c r="BA281" s="32" t="s">
        <v>45</v>
      </c>
    </row>
    <row r="282" spans="38:53" ht="13.5" customHeight="1" x14ac:dyDescent="0.2">
      <c r="AL282" s="4"/>
      <c r="AM282" s="75"/>
      <c r="AN282" s="32">
        <v>3.17</v>
      </c>
      <c r="AO282" s="32" t="s">
        <v>45</v>
      </c>
      <c r="AP282" s="32" t="s">
        <v>45</v>
      </c>
      <c r="AQ282" s="32" t="s">
        <v>45</v>
      </c>
      <c r="AS282" s="32">
        <v>3.17</v>
      </c>
      <c r="AT282" s="32" t="s">
        <v>45</v>
      </c>
      <c r="AU282" s="32" t="s">
        <v>45</v>
      </c>
      <c r="AV282" s="32" t="s">
        <v>45</v>
      </c>
      <c r="AX282" s="32">
        <v>3.17</v>
      </c>
      <c r="AY282" s="32" t="s">
        <v>45</v>
      </c>
      <c r="AZ282" s="32" t="s">
        <v>45</v>
      </c>
      <c r="BA282" s="32" t="s">
        <v>45</v>
      </c>
    </row>
    <row r="283" spans="38:53" ht="13.5" customHeight="1" x14ac:dyDescent="0.2">
      <c r="AL283" s="4"/>
      <c r="AM283" s="75"/>
      <c r="AN283" s="32">
        <v>3.18</v>
      </c>
      <c r="AO283" s="32" t="s">
        <v>45</v>
      </c>
      <c r="AP283" s="32" t="s">
        <v>45</v>
      </c>
      <c r="AQ283" s="32" t="s">
        <v>45</v>
      </c>
      <c r="AS283" s="32">
        <v>3.18</v>
      </c>
      <c r="AT283" s="32" t="s">
        <v>45</v>
      </c>
      <c r="AU283" s="32" t="s">
        <v>45</v>
      </c>
      <c r="AV283" s="32" t="s">
        <v>45</v>
      </c>
      <c r="AX283" s="32">
        <v>3.18</v>
      </c>
      <c r="AY283" s="32" t="s">
        <v>45</v>
      </c>
      <c r="AZ283" s="32" t="s">
        <v>45</v>
      </c>
      <c r="BA283" s="32" t="s">
        <v>45</v>
      </c>
    </row>
    <row r="284" spans="38:53" ht="13.5" customHeight="1" x14ac:dyDescent="0.2">
      <c r="AL284" s="4"/>
      <c r="AM284" s="75"/>
      <c r="AN284" s="32">
        <v>3.19</v>
      </c>
      <c r="AO284" s="32" t="s">
        <v>45</v>
      </c>
      <c r="AP284" s="32" t="s">
        <v>45</v>
      </c>
      <c r="AQ284" s="32" t="s">
        <v>45</v>
      </c>
      <c r="AS284" s="32">
        <v>3.19</v>
      </c>
      <c r="AT284" s="32" t="s">
        <v>45</v>
      </c>
      <c r="AU284" s="32" t="s">
        <v>45</v>
      </c>
      <c r="AV284" s="32" t="s">
        <v>45</v>
      </c>
      <c r="AX284" s="32">
        <v>3.19</v>
      </c>
      <c r="AY284" s="32" t="s">
        <v>45</v>
      </c>
      <c r="AZ284" s="32" t="s">
        <v>45</v>
      </c>
      <c r="BA284" s="32" t="s">
        <v>45</v>
      </c>
    </row>
    <row r="285" spans="38:53" ht="13.5" customHeight="1" x14ac:dyDescent="0.2">
      <c r="AL285" s="4"/>
      <c r="AM285" s="75"/>
      <c r="AN285" s="32">
        <v>3.2</v>
      </c>
      <c r="AO285" s="7" t="s">
        <v>14</v>
      </c>
      <c r="AP285" s="32">
        <f t="shared" ref="AP285:AP316" si="33">VLOOKUP(AO285,$B$17:$G$31,4)</f>
        <v>6</v>
      </c>
      <c r="AQ285" s="63">
        <f t="shared" ref="AQ285:AQ316" si="34">(AN285-VLOOKUP(AO285,$B$17:$G$31,2))/VLOOKUP(AO285,$B$17:$G$31,6)</f>
        <v>0</v>
      </c>
      <c r="AS285" s="32">
        <v>3.2</v>
      </c>
      <c r="AT285" s="7" t="s">
        <v>14</v>
      </c>
      <c r="AU285" s="32">
        <f t="shared" ref="AU285:AU316" si="35">VLOOKUP(AT285,$B$17:$G$31,4)</f>
        <v>6</v>
      </c>
      <c r="AV285" s="63">
        <f t="shared" ref="AV285:AV316" si="36">(AS285-VLOOKUP(AT285,$B$17:$G$31,2))/VLOOKUP(AT285,$B$17:$G$31,6)</f>
        <v>0</v>
      </c>
      <c r="AX285" s="32">
        <v>3.2</v>
      </c>
      <c r="AY285" s="7" t="s">
        <v>14</v>
      </c>
      <c r="AZ285" s="32">
        <f t="shared" ref="AZ285:AZ316" si="37">VLOOKUP(AY285,$B$17:$G$31,4)</f>
        <v>6</v>
      </c>
      <c r="BA285" s="63">
        <f t="shared" ref="BA285:BA316" si="38">(AX285-VLOOKUP(AY285,$B$17:$G$31,2))/VLOOKUP(AY285,$B$17:$G$31,6)</f>
        <v>0</v>
      </c>
    </row>
    <row r="286" spans="38:53" ht="13.5" customHeight="1" x14ac:dyDescent="0.2">
      <c r="AL286" s="4"/>
      <c r="AM286" s="75"/>
      <c r="AN286" s="32">
        <v>3.21</v>
      </c>
      <c r="AO286" s="7" t="s">
        <v>14</v>
      </c>
      <c r="AP286" s="32">
        <f t="shared" si="33"/>
        <v>6</v>
      </c>
      <c r="AQ286" s="63">
        <f t="shared" si="34"/>
        <v>1.2499999999999737E-2</v>
      </c>
      <c r="AS286" s="32">
        <v>3.21</v>
      </c>
      <c r="AT286" s="7" t="s">
        <v>14</v>
      </c>
      <c r="AU286" s="32">
        <f t="shared" si="35"/>
        <v>6</v>
      </c>
      <c r="AV286" s="63">
        <f t="shared" si="36"/>
        <v>1.2499999999999737E-2</v>
      </c>
      <c r="AX286" s="32">
        <v>3.21</v>
      </c>
      <c r="AY286" s="7" t="s">
        <v>14</v>
      </c>
      <c r="AZ286" s="32">
        <f t="shared" si="37"/>
        <v>6</v>
      </c>
      <c r="BA286" s="63">
        <f t="shared" si="38"/>
        <v>1.2499999999999737E-2</v>
      </c>
    </row>
    <row r="287" spans="38:53" ht="13.5" customHeight="1" x14ac:dyDescent="0.2">
      <c r="AL287" s="4"/>
      <c r="AM287" s="75"/>
      <c r="AN287" s="32">
        <v>3.22</v>
      </c>
      <c r="AO287" s="7" t="s">
        <v>14</v>
      </c>
      <c r="AP287" s="32">
        <f t="shared" si="33"/>
        <v>6</v>
      </c>
      <c r="AQ287" s="63">
        <f t="shared" si="34"/>
        <v>2.5000000000000029E-2</v>
      </c>
      <c r="AS287" s="32">
        <v>3.22</v>
      </c>
      <c r="AT287" s="7" t="s">
        <v>14</v>
      </c>
      <c r="AU287" s="32">
        <f t="shared" si="35"/>
        <v>6</v>
      </c>
      <c r="AV287" s="63">
        <f t="shared" si="36"/>
        <v>2.5000000000000029E-2</v>
      </c>
      <c r="AX287" s="32">
        <v>3.22</v>
      </c>
      <c r="AY287" s="7" t="s">
        <v>14</v>
      </c>
      <c r="AZ287" s="32">
        <f t="shared" si="37"/>
        <v>6</v>
      </c>
      <c r="BA287" s="63">
        <f t="shared" si="38"/>
        <v>2.5000000000000029E-2</v>
      </c>
    </row>
    <row r="288" spans="38:53" ht="13.5" customHeight="1" x14ac:dyDescent="0.2">
      <c r="AL288" s="4"/>
      <c r="AM288" s="75"/>
      <c r="AN288" s="32">
        <v>3.23</v>
      </c>
      <c r="AO288" s="7" t="s">
        <v>14</v>
      </c>
      <c r="AP288" s="32">
        <f t="shared" si="33"/>
        <v>6</v>
      </c>
      <c r="AQ288" s="63">
        <f t="shared" si="34"/>
        <v>3.7499999999999763E-2</v>
      </c>
      <c r="AS288" s="32">
        <v>3.23</v>
      </c>
      <c r="AT288" s="7" t="s">
        <v>14</v>
      </c>
      <c r="AU288" s="32">
        <f t="shared" si="35"/>
        <v>6</v>
      </c>
      <c r="AV288" s="63">
        <f t="shared" si="36"/>
        <v>3.7499999999999763E-2</v>
      </c>
      <c r="AX288" s="32">
        <v>3.23</v>
      </c>
      <c r="AY288" s="7" t="s">
        <v>14</v>
      </c>
      <c r="AZ288" s="32">
        <f t="shared" si="37"/>
        <v>6</v>
      </c>
      <c r="BA288" s="63">
        <f t="shared" si="38"/>
        <v>3.7499999999999763E-2</v>
      </c>
    </row>
    <row r="289" spans="38:53" ht="13.5" customHeight="1" x14ac:dyDescent="0.2">
      <c r="AL289" s="4"/>
      <c r="AM289" s="75"/>
      <c r="AN289" s="32">
        <v>3.24</v>
      </c>
      <c r="AO289" s="7" t="s">
        <v>14</v>
      </c>
      <c r="AP289" s="32">
        <f t="shared" si="33"/>
        <v>6</v>
      </c>
      <c r="AQ289" s="63">
        <f t="shared" si="34"/>
        <v>5.0000000000000058E-2</v>
      </c>
      <c r="AS289" s="32">
        <v>3.24</v>
      </c>
      <c r="AT289" s="7" t="s">
        <v>14</v>
      </c>
      <c r="AU289" s="32">
        <f t="shared" si="35"/>
        <v>6</v>
      </c>
      <c r="AV289" s="63">
        <f t="shared" si="36"/>
        <v>5.0000000000000058E-2</v>
      </c>
      <c r="AX289" s="32">
        <v>3.24</v>
      </c>
      <c r="AY289" s="7" t="s">
        <v>14</v>
      </c>
      <c r="AZ289" s="32">
        <f t="shared" si="37"/>
        <v>6</v>
      </c>
      <c r="BA289" s="63">
        <f t="shared" si="38"/>
        <v>5.0000000000000058E-2</v>
      </c>
    </row>
    <row r="290" spans="38:53" ht="13.5" customHeight="1" x14ac:dyDescent="0.2">
      <c r="AL290" s="4"/>
      <c r="AM290" s="75"/>
      <c r="AN290" s="32">
        <v>3.25</v>
      </c>
      <c r="AO290" s="7" t="s">
        <v>14</v>
      </c>
      <c r="AP290" s="32">
        <f t="shared" si="33"/>
        <v>6</v>
      </c>
      <c r="AQ290" s="63">
        <f t="shared" si="34"/>
        <v>6.2499999999999792E-2</v>
      </c>
      <c r="AS290" s="32">
        <v>3.25</v>
      </c>
      <c r="AT290" s="7" t="s">
        <v>14</v>
      </c>
      <c r="AU290" s="32">
        <f t="shared" si="35"/>
        <v>6</v>
      </c>
      <c r="AV290" s="63">
        <f t="shared" si="36"/>
        <v>6.2499999999999792E-2</v>
      </c>
      <c r="AX290" s="32">
        <v>3.25</v>
      </c>
      <c r="AY290" s="7" t="s">
        <v>14</v>
      </c>
      <c r="AZ290" s="32">
        <f t="shared" si="37"/>
        <v>6</v>
      </c>
      <c r="BA290" s="63">
        <f t="shared" si="38"/>
        <v>6.2499999999999792E-2</v>
      </c>
    </row>
    <row r="291" spans="38:53" ht="13.5" customHeight="1" x14ac:dyDescent="0.2">
      <c r="AL291" s="4"/>
      <c r="AM291" s="75"/>
      <c r="AN291" s="32">
        <v>3.26</v>
      </c>
      <c r="AO291" s="7" t="s">
        <v>14</v>
      </c>
      <c r="AP291" s="32">
        <f t="shared" si="33"/>
        <v>6</v>
      </c>
      <c r="AQ291" s="63">
        <f t="shared" si="34"/>
        <v>7.4999999999999525E-2</v>
      </c>
      <c r="AS291" s="32">
        <v>3.26</v>
      </c>
      <c r="AT291" s="7" t="s">
        <v>14</v>
      </c>
      <c r="AU291" s="32">
        <f t="shared" si="35"/>
        <v>6</v>
      </c>
      <c r="AV291" s="63">
        <f t="shared" si="36"/>
        <v>7.4999999999999525E-2</v>
      </c>
      <c r="AX291" s="32">
        <v>3.26</v>
      </c>
      <c r="AY291" s="7" t="s">
        <v>14</v>
      </c>
      <c r="AZ291" s="32">
        <f t="shared" si="37"/>
        <v>6</v>
      </c>
      <c r="BA291" s="63">
        <f t="shared" si="38"/>
        <v>7.4999999999999525E-2</v>
      </c>
    </row>
    <row r="292" spans="38:53" ht="13.5" customHeight="1" x14ac:dyDescent="0.2">
      <c r="AL292" s="4"/>
      <c r="AM292" s="75"/>
      <c r="AN292" s="32">
        <v>3.27</v>
      </c>
      <c r="AO292" s="7" t="s">
        <v>14</v>
      </c>
      <c r="AP292" s="32">
        <f t="shared" si="33"/>
        <v>6</v>
      </c>
      <c r="AQ292" s="63">
        <f t="shared" si="34"/>
        <v>8.7499999999999814E-2</v>
      </c>
      <c r="AS292" s="32">
        <v>3.27</v>
      </c>
      <c r="AT292" s="7" t="s">
        <v>14</v>
      </c>
      <c r="AU292" s="32">
        <f t="shared" si="35"/>
        <v>6</v>
      </c>
      <c r="AV292" s="63">
        <f t="shared" si="36"/>
        <v>8.7499999999999814E-2</v>
      </c>
      <c r="AX292" s="32">
        <v>3.27</v>
      </c>
      <c r="AY292" s="7" t="s">
        <v>14</v>
      </c>
      <c r="AZ292" s="32">
        <f t="shared" si="37"/>
        <v>6</v>
      </c>
      <c r="BA292" s="63">
        <f t="shared" si="38"/>
        <v>8.7499999999999814E-2</v>
      </c>
    </row>
    <row r="293" spans="38:53" ht="13.5" customHeight="1" x14ac:dyDescent="0.2">
      <c r="AL293" s="4"/>
      <c r="AM293" s="75"/>
      <c r="AN293" s="32">
        <v>3.28</v>
      </c>
      <c r="AO293" s="7" t="s">
        <v>14</v>
      </c>
      <c r="AP293" s="32">
        <f t="shared" si="33"/>
        <v>6</v>
      </c>
      <c r="AQ293" s="63">
        <f t="shared" si="34"/>
        <v>9.9999999999999561E-2</v>
      </c>
      <c r="AS293" s="32">
        <v>3.28</v>
      </c>
      <c r="AT293" s="7" t="s">
        <v>14</v>
      </c>
      <c r="AU293" s="32">
        <f t="shared" si="35"/>
        <v>6</v>
      </c>
      <c r="AV293" s="63">
        <f t="shared" si="36"/>
        <v>9.9999999999999561E-2</v>
      </c>
      <c r="AX293" s="32">
        <v>3.28</v>
      </c>
      <c r="AY293" s="7" t="s">
        <v>14</v>
      </c>
      <c r="AZ293" s="32">
        <f t="shared" si="37"/>
        <v>6</v>
      </c>
      <c r="BA293" s="63">
        <f t="shared" si="38"/>
        <v>9.9999999999999561E-2</v>
      </c>
    </row>
    <row r="294" spans="38:53" ht="13.5" customHeight="1" x14ac:dyDescent="0.2">
      <c r="AL294" s="4"/>
      <c r="AM294" s="75"/>
      <c r="AN294" s="32">
        <v>3.29</v>
      </c>
      <c r="AO294" s="7" t="s">
        <v>14</v>
      </c>
      <c r="AP294" s="32">
        <f t="shared" si="33"/>
        <v>6</v>
      </c>
      <c r="AQ294" s="63">
        <f t="shared" si="34"/>
        <v>0.11249999999999985</v>
      </c>
      <c r="AS294" s="32">
        <v>3.29</v>
      </c>
      <c r="AT294" s="7" t="s">
        <v>14</v>
      </c>
      <c r="AU294" s="32">
        <f t="shared" si="35"/>
        <v>6</v>
      </c>
      <c r="AV294" s="63">
        <f t="shared" si="36"/>
        <v>0.11249999999999985</v>
      </c>
      <c r="AX294" s="32">
        <v>3.29</v>
      </c>
      <c r="AY294" s="7" t="s">
        <v>14</v>
      </c>
      <c r="AZ294" s="32">
        <f t="shared" si="37"/>
        <v>6</v>
      </c>
      <c r="BA294" s="63">
        <f t="shared" si="38"/>
        <v>0.11249999999999985</v>
      </c>
    </row>
    <row r="295" spans="38:53" ht="13.5" customHeight="1" x14ac:dyDescent="0.2">
      <c r="AL295" s="4"/>
      <c r="AM295" s="75"/>
      <c r="AN295" s="32">
        <v>3.3</v>
      </c>
      <c r="AO295" s="7" t="s">
        <v>14</v>
      </c>
      <c r="AP295" s="32">
        <f t="shared" si="33"/>
        <v>6</v>
      </c>
      <c r="AQ295" s="63">
        <f t="shared" si="34"/>
        <v>0.12499999999999958</v>
      </c>
      <c r="AS295" s="32">
        <v>3.3</v>
      </c>
      <c r="AT295" s="7" t="s">
        <v>14</v>
      </c>
      <c r="AU295" s="32">
        <f t="shared" si="35"/>
        <v>6</v>
      </c>
      <c r="AV295" s="63">
        <f t="shared" si="36"/>
        <v>0.12499999999999958</v>
      </c>
      <c r="AX295" s="32">
        <v>3.3</v>
      </c>
      <c r="AY295" s="7" t="s">
        <v>14</v>
      </c>
      <c r="AZ295" s="32">
        <f t="shared" si="37"/>
        <v>6</v>
      </c>
      <c r="BA295" s="63">
        <f t="shared" si="38"/>
        <v>0.12499999999999958</v>
      </c>
    </row>
    <row r="296" spans="38:53" ht="13.5" customHeight="1" x14ac:dyDescent="0.2">
      <c r="AL296" s="4"/>
      <c r="AM296" s="75"/>
      <c r="AN296" s="32">
        <v>3.31</v>
      </c>
      <c r="AO296" s="7" t="s">
        <v>14</v>
      </c>
      <c r="AP296" s="32">
        <f t="shared" si="33"/>
        <v>6</v>
      </c>
      <c r="AQ296" s="63">
        <f t="shared" si="34"/>
        <v>0.13749999999999987</v>
      </c>
      <c r="AS296" s="32">
        <v>3.31</v>
      </c>
      <c r="AT296" s="7" t="s">
        <v>14</v>
      </c>
      <c r="AU296" s="32">
        <f t="shared" si="35"/>
        <v>6</v>
      </c>
      <c r="AV296" s="63">
        <f t="shared" si="36"/>
        <v>0.13749999999999987</v>
      </c>
      <c r="AX296" s="32">
        <v>3.31</v>
      </c>
      <c r="AY296" s="7" t="s">
        <v>14</v>
      </c>
      <c r="AZ296" s="32">
        <f t="shared" si="37"/>
        <v>6</v>
      </c>
      <c r="BA296" s="63">
        <f t="shared" si="38"/>
        <v>0.13749999999999987</v>
      </c>
    </row>
    <row r="297" spans="38:53" ht="13.5" customHeight="1" x14ac:dyDescent="0.2">
      <c r="AL297" s="4"/>
      <c r="AM297" s="75"/>
      <c r="AN297" s="32">
        <v>3.32</v>
      </c>
      <c r="AO297" s="7" t="s">
        <v>14</v>
      </c>
      <c r="AP297" s="32">
        <f t="shared" si="33"/>
        <v>6</v>
      </c>
      <c r="AQ297" s="63">
        <f t="shared" si="34"/>
        <v>0.14999999999999961</v>
      </c>
      <c r="AS297" s="32">
        <v>3.32</v>
      </c>
      <c r="AT297" s="7" t="s">
        <v>14</v>
      </c>
      <c r="AU297" s="32">
        <f t="shared" si="35"/>
        <v>6</v>
      </c>
      <c r="AV297" s="63">
        <f t="shared" si="36"/>
        <v>0.14999999999999961</v>
      </c>
      <c r="AX297" s="32">
        <v>3.32</v>
      </c>
      <c r="AY297" s="7" t="s">
        <v>14</v>
      </c>
      <c r="AZ297" s="32">
        <f t="shared" si="37"/>
        <v>6</v>
      </c>
      <c r="BA297" s="63">
        <f t="shared" si="38"/>
        <v>0.14999999999999961</v>
      </c>
    </row>
    <row r="298" spans="38:53" ht="13.5" customHeight="1" x14ac:dyDescent="0.2">
      <c r="AL298" s="4"/>
      <c r="AM298" s="75"/>
      <c r="AN298" s="32">
        <v>3.33</v>
      </c>
      <c r="AO298" s="7" t="s">
        <v>14</v>
      </c>
      <c r="AP298" s="32">
        <f t="shared" si="33"/>
        <v>6</v>
      </c>
      <c r="AQ298" s="63">
        <f t="shared" si="34"/>
        <v>0.16249999999999989</v>
      </c>
      <c r="AS298" s="32">
        <v>3.33</v>
      </c>
      <c r="AT298" s="7" t="s">
        <v>14</v>
      </c>
      <c r="AU298" s="32">
        <f t="shared" si="35"/>
        <v>6</v>
      </c>
      <c r="AV298" s="63">
        <f t="shared" si="36"/>
        <v>0.16249999999999989</v>
      </c>
      <c r="AX298" s="32">
        <v>3.33</v>
      </c>
      <c r="AY298" s="7" t="s">
        <v>14</v>
      </c>
      <c r="AZ298" s="32">
        <f t="shared" si="37"/>
        <v>6</v>
      </c>
      <c r="BA298" s="63">
        <f t="shared" si="38"/>
        <v>0.16249999999999989</v>
      </c>
    </row>
    <row r="299" spans="38:53" ht="13.5" customHeight="1" x14ac:dyDescent="0.2">
      <c r="AL299" s="4"/>
      <c r="AM299" s="75"/>
      <c r="AN299" s="32">
        <v>3.34</v>
      </c>
      <c r="AO299" s="7" t="s">
        <v>14</v>
      </c>
      <c r="AP299" s="32">
        <f t="shared" si="33"/>
        <v>6</v>
      </c>
      <c r="AQ299" s="63">
        <f t="shared" si="34"/>
        <v>0.17499999999999963</v>
      </c>
      <c r="AS299" s="32">
        <v>3.34</v>
      </c>
      <c r="AT299" s="7" t="s">
        <v>14</v>
      </c>
      <c r="AU299" s="32">
        <f t="shared" si="35"/>
        <v>6</v>
      </c>
      <c r="AV299" s="63">
        <f t="shared" si="36"/>
        <v>0.17499999999999963</v>
      </c>
      <c r="AX299" s="32">
        <v>3.34</v>
      </c>
      <c r="AY299" s="7" t="s">
        <v>14</v>
      </c>
      <c r="AZ299" s="32">
        <f t="shared" si="37"/>
        <v>6</v>
      </c>
      <c r="BA299" s="63">
        <f t="shared" si="38"/>
        <v>0.17499999999999963</v>
      </c>
    </row>
    <row r="300" spans="38:53" ht="13.5" customHeight="1" x14ac:dyDescent="0.2">
      <c r="AL300" s="4"/>
      <c r="AM300" s="75"/>
      <c r="AN300" s="32">
        <v>3.35</v>
      </c>
      <c r="AO300" s="7" t="s">
        <v>14</v>
      </c>
      <c r="AP300" s="32">
        <f t="shared" si="33"/>
        <v>6</v>
      </c>
      <c r="AQ300" s="63">
        <f t="shared" si="34"/>
        <v>0.18749999999999994</v>
      </c>
      <c r="AS300" s="32">
        <v>3.35</v>
      </c>
      <c r="AT300" s="7" t="s">
        <v>14</v>
      </c>
      <c r="AU300" s="32">
        <f t="shared" si="35"/>
        <v>6</v>
      </c>
      <c r="AV300" s="63">
        <f t="shared" si="36"/>
        <v>0.18749999999999994</v>
      </c>
      <c r="AX300" s="32">
        <v>3.35</v>
      </c>
      <c r="AY300" s="7" t="s">
        <v>14</v>
      </c>
      <c r="AZ300" s="32">
        <f t="shared" si="37"/>
        <v>6</v>
      </c>
      <c r="BA300" s="63">
        <f t="shared" si="38"/>
        <v>0.18749999999999994</v>
      </c>
    </row>
    <row r="301" spans="38:53" ht="13.5" customHeight="1" x14ac:dyDescent="0.2">
      <c r="AL301" s="4"/>
      <c r="AM301" s="75"/>
      <c r="AN301" s="32">
        <v>3.36</v>
      </c>
      <c r="AO301" s="7" t="s">
        <v>14</v>
      </c>
      <c r="AP301" s="32">
        <f t="shared" si="33"/>
        <v>6</v>
      </c>
      <c r="AQ301" s="63">
        <f t="shared" si="34"/>
        <v>0.19999999999999968</v>
      </c>
      <c r="AS301" s="32">
        <v>3.36</v>
      </c>
      <c r="AT301" s="7" t="s">
        <v>14</v>
      </c>
      <c r="AU301" s="32">
        <f t="shared" si="35"/>
        <v>6</v>
      </c>
      <c r="AV301" s="63">
        <f t="shared" si="36"/>
        <v>0.19999999999999968</v>
      </c>
      <c r="AX301" s="32">
        <v>3.36</v>
      </c>
      <c r="AY301" s="7" t="s">
        <v>14</v>
      </c>
      <c r="AZ301" s="32">
        <f t="shared" si="37"/>
        <v>6</v>
      </c>
      <c r="BA301" s="63">
        <f t="shared" si="38"/>
        <v>0.19999999999999968</v>
      </c>
    </row>
    <row r="302" spans="38:53" ht="13.5" customHeight="1" x14ac:dyDescent="0.2">
      <c r="AL302" s="4"/>
      <c r="AM302" s="75"/>
      <c r="AN302" s="32">
        <v>3.37</v>
      </c>
      <c r="AO302" s="7" t="s">
        <v>14</v>
      </c>
      <c r="AP302" s="32">
        <f t="shared" si="33"/>
        <v>6</v>
      </c>
      <c r="AQ302" s="63">
        <f t="shared" si="34"/>
        <v>0.21249999999999997</v>
      </c>
      <c r="AS302" s="32">
        <v>3.37</v>
      </c>
      <c r="AT302" s="7" t="s">
        <v>14</v>
      </c>
      <c r="AU302" s="32">
        <f t="shared" si="35"/>
        <v>6</v>
      </c>
      <c r="AV302" s="63">
        <f t="shared" si="36"/>
        <v>0.21249999999999997</v>
      </c>
      <c r="AX302" s="32">
        <v>3.37</v>
      </c>
      <c r="AY302" s="7" t="s">
        <v>14</v>
      </c>
      <c r="AZ302" s="32">
        <f t="shared" si="37"/>
        <v>6</v>
      </c>
      <c r="BA302" s="63">
        <f t="shared" si="38"/>
        <v>0.21249999999999997</v>
      </c>
    </row>
    <row r="303" spans="38:53" ht="13.5" customHeight="1" x14ac:dyDescent="0.2">
      <c r="AL303" s="4"/>
      <c r="AM303" s="75"/>
      <c r="AN303" s="32">
        <v>3.38</v>
      </c>
      <c r="AO303" s="7" t="s">
        <v>14</v>
      </c>
      <c r="AP303" s="32">
        <f t="shared" si="33"/>
        <v>6</v>
      </c>
      <c r="AQ303" s="63">
        <f t="shared" si="34"/>
        <v>0.2249999999999997</v>
      </c>
      <c r="AS303" s="32">
        <v>3.38</v>
      </c>
      <c r="AT303" s="7" t="s">
        <v>14</v>
      </c>
      <c r="AU303" s="32">
        <f t="shared" si="35"/>
        <v>6</v>
      </c>
      <c r="AV303" s="63">
        <f t="shared" si="36"/>
        <v>0.2249999999999997</v>
      </c>
      <c r="AX303" s="32">
        <v>3.38</v>
      </c>
      <c r="AY303" s="7" t="s">
        <v>14</v>
      </c>
      <c r="AZ303" s="32">
        <f t="shared" si="37"/>
        <v>6</v>
      </c>
      <c r="BA303" s="63">
        <f t="shared" si="38"/>
        <v>0.2249999999999997</v>
      </c>
    </row>
    <row r="304" spans="38:53" ht="13.5" customHeight="1" x14ac:dyDescent="0.2">
      <c r="AL304" s="4"/>
      <c r="AM304" s="75"/>
      <c r="AN304" s="32">
        <v>3.39</v>
      </c>
      <c r="AO304" s="7" t="s">
        <v>14</v>
      </c>
      <c r="AP304" s="32">
        <f t="shared" si="33"/>
        <v>6</v>
      </c>
      <c r="AQ304" s="63">
        <f t="shared" si="34"/>
        <v>0.23749999999999999</v>
      </c>
      <c r="AS304" s="32">
        <v>3.39</v>
      </c>
      <c r="AT304" s="7" t="s">
        <v>14</v>
      </c>
      <c r="AU304" s="32">
        <f t="shared" si="35"/>
        <v>6</v>
      </c>
      <c r="AV304" s="63">
        <f t="shared" si="36"/>
        <v>0.23749999999999999</v>
      </c>
      <c r="AX304" s="32">
        <v>3.39</v>
      </c>
      <c r="AY304" s="7" t="s">
        <v>14</v>
      </c>
      <c r="AZ304" s="32">
        <f t="shared" si="37"/>
        <v>6</v>
      </c>
      <c r="BA304" s="63">
        <f t="shared" si="38"/>
        <v>0.23749999999999999</v>
      </c>
    </row>
    <row r="305" spans="38:53" ht="13.5" customHeight="1" x14ac:dyDescent="0.2">
      <c r="AL305" s="4"/>
      <c r="AM305" s="75"/>
      <c r="AN305" s="32">
        <v>3.4</v>
      </c>
      <c r="AO305" s="7" t="s">
        <v>14</v>
      </c>
      <c r="AP305" s="32">
        <f t="shared" si="33"/>
        <v>6</v>
      </c>
      <c r="AQ305" s="63">
        <f t="shared" si="34"/>
        <v>0.24999999999999972</v>
      </c>
      <c r="AS305" s="32">
        <v>3.4</v>
      </c>
      <c r="AT305" s="7" t="s">
        <v>14</v>
      </c>
      <c r="AU305" s="32">
        <f t="shared" si="35"/>
        <v>6</v>
      </c>
      <c r="AV305" s="63">
        <f t="shared" si="36"/>
        <v>0.24999999999999972</v>
      </c>
      <c r="AX305" s="32">
        <v>3.4</v>
      </c>
      <c r="AY305" s="7" t="s">
        <v>14</v>
      </c>
      <c r="AZ305" s="32">
        <f t="shared" si="37"/>
        <v>6</v>
      </c>
      <c r="BA305" s="63">
        <f t="shared" si="38"/>
        <v>0.24999999999999972</v>
      </c>
    </row>
    <row r="306" spans="38:53" ht="13.5" customHeight="1" x14ac:dyDescent="0.2">
      <c r="AL306" s="4"/>
      <c r="AM306" s="75"/>
      <c r="AN306" s="32">
        <v>3.41</v>
      </c>
      <c r="AO306" s="7" t="s">
        <v>14</v>
      </c>
      <c r="AP306" s="32">
        <f t="shared" si="33"/>
        <v>6</v>
      </c>
      <c r="AQ306" s="63">
        <f t="shared" si="34"/>
        <v>0.26250000000000001</v>
      </c>
      <c r="AS306" s="32">
        <v>3.41</v>
      </c>
      <c r="AT306" s="7" t="s">
        <v>14</v>
      </c>
      <c r="AU306" s="32">
        <f t="shared" si="35"/>
        <v>6</v>
      </c>
      <c r="AV306" s="63">
        <f t="shared" si="36"/>
        <v>0.26250000000000001</v>
      </c>
      <c r="AX306" s="32">
        <v>3.41</v>
      </c>
      <c r="AY306" s="7" t="s">
        <v>14</v>
      </c>
      <c r="AZ306" s="32">
        <f t="shared" si="37"/>
        <v>6</v>
      </c>
      <c r="BA306" s="63">
        <f t="shared" si="38"/>
        <v>0.26250000000000001</v>
      </c>
    </row>
    <row r="307" spans="38:53" ht="13.5" customHeight="1" x14ac:dyDescent="0.2">
      <c r="AL307" s="4"/>
      <c r="AM307" s="75"/>
      <c r="AN307" s="32">
        <v>3.42</v>
      </c>
      <c r="AO307" s="7" t="s">
        <v>14</v>
      </c>
      <c r="AP307" s="32">
        <f t="shared" si="33"/>
        <v>6</v>
      </c>
      <c r="AQ307" s="63">
        <f t="shared" si="34"/>
        <v>0.27499999999999974</v>
      </c>
      <c r="AS307" s="32">
        <v>3.42</v>
      </c>
      <c r="AT307" s="7" t="s">
        <v>14</v>
      </c>
      <c r="AU307" s="32">
        <f t="shared" si="35"/>
        <v>6</v>
      </c>
      <c r="AV307" s="63">
        <f t="shared" si="36"/>
        <v>0.27499999999999974</v>
      </c>
      <c r="AX307" s="32">
        <v>3.42</v>
      </c>
      <c r="AY307" s="7" t="s">
        <v>14</v>
      </c>
      <c r="AZ307" s="32">
        <f t="shared" si="37"/>
        <v>6</v>
      </c>
      <c r="BA307" s="63">
        <f t="shared" si="38"/>
        <v>0.27499999999999974</v>
      </c>
    </row>
    <row r="308" spans="38:53" ht="13.5" customHeight="1" x14ac:dyDescent="0.2">
      <c r="AL308" s="4"/>
      <c r="AM308" s="75"/>
      <c r="AN308" s="32">
        <v>3.43</v>
      </c>
      <c r="AO308" s="7" t="s">
        <v>14</v>
      </c>
      <c r="AP308" s="32">
        <f t="shared" si="33"/>
        <v>6</v>
      </c>
      <c r="AQ308" s="63">
        <f t="shared" si="34"/>
        <v>0.28750000000000003</v>
      </c>
      <c r="AS308" s="32">
        <v>3.43</v>
      </c>
      <c r="AT308" s="7" t="s">
        <v>14</v>
      </c>
      <c r="AU308" s="32">
        <f t="shared" si="35"/>
        <v>6</v>
      </c>
      <c r="AV308" s="63">
        <f t="shared" si="36"/>
        <v>0.28750000000000003</v>
      </c>
      <c r="AX308" s="32">
        <v>3.43</v>
      </c>
      <c r="AY308" s="7" t="s">
        <v>14</v>
      </c>
      <c r="AZ308" s="32">
        <f t="shared" si="37"/>
        <v>6</v>
      </c>
      <c r="BA308" s="63">
        <f t="shared" si="38"/>
        <v>0.28750000000000003</v>
      </c>
    </row>
    <row r="309" spans="38:53" ht="13.5" customHeight="1" x14ac:dyDescent="0.2">
      <c r="AL309" s="4"/>
      <c r="AM309" s="75"/>
      <c r="AN309" s="32">
        <v>3.44</v>
      </c>
      <c r="AO309" s="7" t="s">
        <v>14</v>
      </c>
      <c r="AP309" s="32">
        <f t="shared" si="33"/>
        <v>6</v>
      </c>
      <c r="AQ309" s="63">
        <f t="shared" si="34"/>
        <v>0.29999999999999977</v>
      </c>
      <c r="AS309" s="32">
        <v>3.44</v>
      </c>
      <c r="AT309" s="7" t="s">
        <v>14</v>
      </c>
      <c r="AU309" s="32">
        <f t="shared" si="35"/>
        <v>6</v>
      </c>
      <c r="AV309" s="63">
        <f t="shared" si="36"/>
        <v>0.29999999999999977</v>
      </c>
      <c r="AX309" s="32">
        <v>3.44</v>
      </c>
      <c r="AY309" s="7" t="s">
        <v>14</v>
      </c>
      <c r="AZ309" s="32">
        <f t="shared" si="37"/>
        <v>6</v>
      </c>
      <c r="BA309" s="63">
        <f t="shared" si="38"/>
        <v>0.29999999999999977</v>
      </c>
    </row>
    <row r="310" spans="38:53" ht="13.5" customHeight="1" x14ac:dyDescent="0.2">
      <c r="AL310" s="4"/>
      <c r="AM310" s="75"/>
      <c r="AN310" s="32">
        <v>3.45</v>
      </c>
      <c r="AO310" s="7" t="s">
        <v>14</v>
      </c>
      <c r="AP310" s="32">
        <f t="shared" si="33"/>
        <v>6</v>
      </c>
      <c r="AQ310" s="63">
        <f t="shared" si="34"/>
        <v>0.31250000000000006</v>
      </c>
      <c r="AS310" s="32">
        <v>3.45</v>
      </c>
      <c r="AT310" s="7" t="s">
        <v>14</v>
      </c>
      <c r="AU310" s="32">
        <f t="shared" si="35"/>
        <v>6</v>
      </c>
      <c r="AV310" s="63">
        <f t="shared" si="36"/>
        <v>0.31250000000000006</v>
      </c>
      <c r="AX310" s="32">
        <v>3.45</v>
      </c>
      <c r="AY310" s="7" t="s">
        <v>14</v>
      </c>
      <c r="AZ310" s="32">
        <f t="shared" si="37"/>
        <v>6</v>
      </c>
      <c r="BA310" s="63">
        <f t="shared" si="38"/>
        <v>0.31250000000000006</v>
      </c>
    </row>
    <row r="311" spans="38:53" ht="13.5" customHeight="1" x14ac:dyDescent="0.2">
      <c r="AL311" s="4"/>
      <c r="AM311" s="75"/>
      <c r="AN311" s="32">
        <v>3.46</v>
      </c>
      <c r="AO311" s="7" t="s">
        <v>14</v>
      </c>
      <c r="AP311" s="32">
        <f t="shared" si="33"/>
        <v>6</v>
      </c>
      <c r="AQ311" s="63">
        <f t="shared" si="34"/>
        <v>0.32499999999999979</v>
      </c>
      <c r="AS311" s="32">
        <v>3.46</v>
      </c>
      <c r="AT311" s="7" t="s">
        <v>14</v>
      </c>
      <c r="AU311" s="32">
        <f t="shared" si="35"/>
        <v>6</v>
      </c>
      <c r="AV311" s="63">
        <f t="shared" si="36"/>
        <v>0.32499999999999979</v>
      </c>
      <c r="AX311" s="32">
        <v>3.46</v>
      </c>
      <c r="AY311" s="7" t="s">
        <v>14</v>
      </c>
      <c r="AZ311" s="32">
        <f t="shared" si="37"/>
        <v>6</v>
      </c>
      <c r="BA311" s="63">
        <f t="shared" si="38"/>
        <v>0.32499999999999979</v>
      </c>
    </row>
    <row r="312" spans="38:53" ht="13.5" customHeight="1" x14ac:dyDescent="0.2">
      <c r="AL312" s="4"/>
      <c r="AM312" s="75"/>
      <c r="AN312" s="32">
        <v>3.47</v>
      </c>
      <c r="AO312" s="7" t="s">
        <v>14</v>
      </c>
      <c r="AP312" s="32">
        <f t="shared" si="33"/>
        <v>6</v>
      </c>
      <c r="AQ312" s="63">
        <f t="shared" si="34"/>
        <v>0.33750000000000008</v>
      </c>
      <c r="AS312" s="32">
        <v>3.47</v>
      </c>
      <c r="AT312" s="7" t="s">
        <v>14</v>
      </c>
      <c r="AU312" s="32">
        <f t="shared" si="35"/>
        <v>6</v>
      </c>
      <c r="AV312" s="63">
        <f t="shared" si="36"/>
        <v>0.33750000000000008</v>
      </c>
      <c r="AX312" s="32">
        <v>3.47</v>
      </c>
      <c r="AY312" s="7" t="s">
        <v>14</v>
      </c>
      <c r="AZ312" s="32">
        <f t="shared" si="37"/>
        <v>6</v>
      </c>
      <c r="BA312" s="63">
        <f t="shared" si="38"/>
        <v>0.33750000000000008</v>
      </c>
    </row>
    <row r="313" spans="38:53" ht="13.5" customHeight="1" x14ac:dyDescent="0.2">
      <c r="AL313" s="4"/>
      <c r="AM313" s="75"/>
      <c r="AN313" s="32">
        <v>3.48</v>
      </c>
      <c r="AO313" s="7" t="s">
        <v>14</v>
      </c>
      <c r="AP313" s="32">
        <f t="shared" si="33"/>
        <v>6</v>
      </c>
      <c r="AQ313" s="63">
        <f t="shared" si="34"/>
        <v>0.34999999999999981</v>
      </c>
      <c r="AS313" s="32">
        <v>3.48</v>
      </c>
      <c r="AT313" s="7" t="s">
        <v>14</v>
      </c>
      <c r="AU313" s="32">
        <f t="shared" si="35"/>
        <v>6</v>
      </c>
      <c r="AV313" s="63">
        <f t="shared" si="36"/>
        <v>0.34999999999999981</v>
      </c>
      <c r="AX313" s="32">
        <v>3.48</v>
      </c>
      <c r="AY313" s="7" t="s">
        <v>14</v>
      </c>
      <c r="AZ313" s="32">
        <f t="shared" si="37"/>
        <v>6</v>
      </c>
      <c r="BA313" s="63">
        <f t="shared" si="38"/>
        <v>0.34999999999999981</v>
      </c>
    </row>
    <row r="314" spans="38:53" ht="13.5" customHeight="1" x14ac:dyDescent="0.2">
      <c r="AL314" s="4"/>
      <c r="AM314" s="75"/>
      <c r="AN314" s="32">
        <v>3.49</v>
      </c>
      <c r="AO314" s="7" t="s">
        <v>14</v>
      </c>
      <c r="AP314" s="32">
        <f t="shared" si="33"/>
        <v>6</v>
      </c>
      <c r="AQ314" s="63">
        <f t="shared" si="34"/>
        <v>0.3625000000000001</v>
      </c>
      <c r="AS314" s="32">
        <v>3.49</v>
      </c>
      <c r="AT314" s="7" t="s">
        <v>14</v>
      </c>
      <c r="AU314" s="32">
        <f t="shared" si="35"/>
        <v>6</v>
      </c>
      <c r="AV314" s="63">
        <f t="shared" si="36"/>
        <v>0.3625000000000001</v>
      </c>
      <c r="AX314" s="32">
        <v>3.49</v>
      </c>
      <c r="AY314" s="7" t="s">
        <v>14</v>
      </c>
      <c r="AZ314" s="32">
        <f t="shared" si="37"/>
        <v>6</v>
      </c>
      <c r="BA314" s="63">
        <f t="shared" si="38"/>
        <v>0.3625000000000001</v>
      </c>
    </row>
    <row r="315" spans="38:53" ht="13.5" customHeight="1" x14ac:dyDescent="0.2">
      <c r="AL315" s="4"/>
      <c r="AM315" s="75"/>
      <c r="AN315" s="32">
        <v>3.5</v>
      </c>
      <c r="AO315" s="7" t="s">
        <v>14</v>
      </c>
      <c r="AP315" s="32">
        <f t="shared" si="33"/>
        <v>6</v>
      </c>
      <c r="AQ315" s="63">
        <f t="shared" si="34"/>
        <v>0.37499999999999989</v>
      </c>
      <c r="AS315" s="32">
        <v>3.5</v>
      </c>
      <c r="AT315" s="7" t="s">
        <v>14</v>
      </c>
      <c r="AU315" s="32">
        <f t="shared" si="35"/>
        <v>6</v>
      </c>
      <c r="AV315" s="63">
        <f t="shared" si="36"/>
        <v>0.37499999999999989</v>
      </c>
      <c r="AX315" s="32">
        <v>3.5</v>
      </c>
      <c r="AY315" s="7" t="s">
        <v>14</v>
      </c>
      <c r="AZ315" s="32">
        <f t="shared" si="37"/>
        <v>6</v>
      </c>
      <c r="BA315" s="63">
        <f t="shared" si="38"/>
        <v>0.37499999999999989</v>
      </c>
    </row>
    <row r="316" spans="38:53" ht="13.5" customHeight="1" x14ac:dyDescent="0.2">
      <c r="AL316" s="4"/>
      <c r="AM316" s="75"/>
      <c r="AN316" s="32">
        <v>3.51</v>
      </c>
      <c r="AO316" s="7" t="s">
        <v>14</v>
      </c>
      <c r="AP316" s="32">
        <f t="shared" si="33"/>
        <v>6</v>
      </c>
      <c r="AQ316" s="63">
        <f t="shared" si="34"/>
        <v>0.38749999999999962</v>
      </c>
      <c r="AS316" s="32">
        <v>3.51</v>
      </c>
      <c r="AT316" s="7" t="s">
        <v>14</v>
      </c>
      <c r="AU316" s="32">
        <f t="shared" si="35"/>
        <v>6</v>
      </c>
      <c r="AV316" s="63">
        <f t="shared" si="36"/>
        <v>0.38749999999999962</v>
      </c>
      <c r="AX316" s="32">
        <v>3.51</v>
      </c>
      <c r="AY316" s="7" t="s">
        <v>14</v>
      </c>
      <c r="AZ316" s="32">
        <f t="shared" si="37"/>
        <v>6</v>
      </c>
      <c r="BA316" s="63">
        <f t="shared" si="38"/>
        <v>0.38749999999999962</v>
      </c>
    </row>
    <row r="317" spans="38:53" ht="13.5" customHeight="1" x14ac:dyDescent="0.2">
      <c r="AL317" s="4"/>
      <c r="AM317" s="75"/>
      <c r="AN317" s="32">
        <v>3.52</v>
      </c>
      <c r="AO317" s="7" t="s">
        <v>14</v>
      </c>
      <c r="AP317" s="32">
        <f t="shared" ref="AP317:AP348" si="39">VLOOKUP(AO317,$B$17:$G$31,4)</f>
        <v>6</v>
      </c>
      <c r="AQ317" s="63">
        <f t="shared" ref="AQ317:AQ348" si="40">(AN317-VLOOKUP(AO317,$B$17:$G$31,2))/VLOOKUP(AO317,$B$17:$G$31,6)</f>
        <v>0.39999999999999991</v>
      </c>
      <c r="AS317" s="32">
        <v>3.52</v>
      </c>
      <c r="AT317" s="7" t="s">
        <v>14</v>
      </c>
      <c r="AU317" s="32">
        <f t="shared" ref="AU317:AU348" si="41">VLOOKUP(AT317,$B$17:$G$31,4)</f>
        <v>6</v>
      </c>
      <c r="AV317" s="63">
        <f t="shared" ref="AV317:AV348" si="42">(AS317-VLOOKUP(AT317,$B$17:$G$31,2))/VLOOKUP(AT317,$B$17:$G$31,6)</f>
        <v>0.39999999999999991</v>
      </c>
      <c r="AX317" s="32">
        <v>3.52</v>
      </c>
      <c r="AY317" s="7" t="s">
        <v>14</v>
      </c>
      <c r="AZ317" s="32">
        <f t="shared" ref="AZ317:AZ348" si="43">VLOOKUP(AY317,$B$17:$G$31,4)</f>
        <v>6</v>
      </c>
      <c r="BA317" s="63">
        <f t="shared" ref="BA317:BA348" si="44">(AX317-VLOOKUP(AY317,$B$17:$G$31,2))/VLOOKUP(AY317,$B$17:$G$31,6)</f>
        <v>0.39999999999999991</v>
      </c>
    </row>
    <row r="318" spans="38:53" ht="13.5" customHeight="1" x14ac:dyDescent="0.2">
      <c r="AL318" s="4"/>
      <c r="AM318" s="75"/>
      <c r="AN318" s="32">
        <v>3.53</v>
      </c>
      <c r="AO318" s="7" t="s">
        <v>14</v>
      </c>
      <c r="AP318" s="32">
        <f t="shared" si="39"/>
        <v>6</v>
      </c>
      <c r="AQ318" s="63">
        <f t="shared" si="40"/>
        <v>0.41249999999999964</v>
      </c>
      <c r="AS318" s="32">
        <v>3.53</v>
      </c>
      <c r="AT318" s="7" t="s">
        <v>14</v>
      </c>
      <c r="AU318" s="32">
        <f t="shared" si="41"/>
        <v>6</v>
      </c>
      <c r="AV318" s="63">
        <f t="shared" si="42"/>
        <v>0.41249999999999964</v>
      </c>
      <c r="AX318" s="32">
        <v>3.53</v>
      </c>
      <c r="AY318" s="7" t="s">
        <v>14</v>
      </c>
      <c r="AZ318" s="32">
        <f t="shared" si="43"/>
        <v>6</v>
      </c>
      <c r="BA318" s="63">
        <f t="shared" si="44"/>
        <v>0.41249999999999964</v>
      </c>
    </row>
    <row r="319" spans="38:53" ht="13.5" customHeight="1" x14ac:dyDescent="0.2">
      <c r="AL319" s="4"/>
      <c r="AM319" s="75"/>
      <c r="AN319" s="32">
        <v>3.54</v>
      </c>
      <c r="AO319" s="7" t="s">
        <v>14</v>
      </c>
      <c r="AP319" s="32">
        <f t="shared" si="39"/>
        <v>6</v>
      </c>
      <c r="AQ319" s="63">
        <f t="shared" si="40"/>
        <v>0.42499999999999993</v>
      </c>
      <c r="AS319" s="32">
        <v>3.54</v>
      </c>
      <c r="AT319" s="7" t="s">
        <v>14</v>
      </c>
      <c r="AU319" s="32">
        <f t="shared" si="41"/>
        <v>6</v>
      </c>
      <c r="AV319" s="63">
        <f t="shared" si="42"/>
        <v>0.42499999999999993</v>
      </c>
      <c r="AX319" s="32">
        <v>3.54</v>
      </c>
      <c r="AY319" s="7" t="s">
        <v>14</v>
      </c>
      <c r="AZ319" s="32">
        <f t="shared" si="43"/>
        <v>6</v>
      </c>
      <c r="BA319" s="63">
        <f t="shared" si="44"/>
        <v>0.42499999999999993</v>
      </c>
    </row>
    <row r="320" spans="38:53" ht="13.5" customHeight="1" x14ac:dyDescent="0.2">
      <c r="AL320" s="4"/>
      <c r="AM320" s="75"/>
      <c r="AN320" s="32">
        <v>3.55</v>
      </c>
      <c r="AO320" s="7" t="s">
        <v>14</v>
      </c>
      <c r="AP320" s="32">
        <f t="shared" si="39"/>
        <v>6</v>
      </c>
      <c r="AQ320" s="63">
        <f t="shared" si="40"/>
        <v>0.43749999999999967</v>
      </c>
      <c r="AS320" s="32">
        <v>3.55</v>
      </c>
      <c r="AT320" s="7" t="s">
        <v>14</v>
      </c>
      <c r="AU320" s="32">
        <f t="shared" si="41"/>
        <v>6</v>
      </c>
      <c r="AV320" s="63">
        <f t="shared" si="42"/>
        <v>0.43749999999999967</v>
      </c>
      <c r="AX320" s="32">
        <v>3.55</v>
      </c>
      <c r="AY320" s="7" t="s">
        <v>14</v>
      </c>
      <c r="AZ320" s="32">
        <f t="shared" si="43"/>
        <v>6</v>
      </c>
      <c r="BA320" s="63">
        <f t="shared" si="44"/>
        <v>0.43749999999999967</v>
      </c>
    </row>
    <row r="321" spans="38:53" ht="13.5" customHeight="1" x14ac:dyDescent="0.2">
      <c r="AL321" s="4"/>
      <c r="AM321" s="75"/>
      <c r="AN321" s="32">
        <v>3.56</v>
      </c>
      <c r="AO321" s="7" t="s">
        <v>14</v>
      </c>
      <c r="AP321" s="32">
        <f t="shared" si="39"/>
        <v>6</v>
      </c>
      <c r="AQ321" s="63">
        <f t="shared" si="40"/>
        <v>0.44999999999999996</v>
      </c>
      <c r="AS321" s="32">
        <v>3.56</v>
      </c>
      <c r="AT321" s="7" t="s">
        <v>14</v>
      </c>
      <c r="AU321" s="32">
        <f t="shared" si="41"/>
        <v>6</v>
      </c>
      <c r="AV321" s="63">
        <f t="shared" si="42"/>
        <v>0.44999999999999996</v>
      </c>
      <c r="AX321" s="32">
        <v>3.56</v>
      </c>
      <c r="AY321" s="7" t="s">
        <v>14</v>
      </c>
      <c r="AZ321" s="32">
        <f t="shared" si="43"/>
        <v>6</v>
      </c>
      <c r="BA321" s="63">
        <f t="shared" si="44"/>
        <v>0.44999999999999996</v>
      </c>
    </row>
    <row r="322" spans="38:53" ht="13.5" customHeight="1" x14ac:dyDescent="0.2">
      <c r="AL322" s="4"/>
      <c r="AM322" s="75"/>
      <c r="AN322" s="32">
        <v>3.57</v>
      </c>
      <c r="AO322" s="7" t="s">
        <v>14</v>
      </c>
      <c r="AP322" s="32">
        <f t="shared" si="39"/>
        <v>6</v>
      </c>
      <c r="AQ322" s="63">
        <f t="shared" si="40"/>
        <v>0.46249999999999969</v>
      </c>
      <c r="AS322" s="32">
        <v>3.57</v>
      </c>
      <c r="AT322" s="7" t="s">
        <v>14</v>
      </c>
      <c r="AU322" s="32">
        <f t="shared" si="41"/>
        <v>6</v>
      </c>
      <c r="AV322" s="63">
        <f t="shared" si="42"/>
        <v>0.46249999999999969</v>
      </c>
      <c r="AX322" s="32">
        <v>3.57</v>
      </c>
      <c r="AY322" s="7" t="s">
        <v>14</v>
      </c>
      <c r="AZ322" s="32">
        <f t="shared" si="43"/>
        <v>6</v>
      </c>
      <c r="BA322" s="63">
        <f t="shared" si="44"/>
        <v>0.46249999999999969</v>
      </c>
    </row>
    <row r="323" spans="38:53" ht="13.5" customHeight="1" x14ac:dyDescent="0.2">
      <c r="AL323" s="4"/>
      <c r="AM323" s="75"/>
      <c r="AN323" s="32">
        <v>3.58</v>
      </c>
      <c r="AO323" s="7" t="s">
        <v>14</v>
      </c>
      <c r="AP323" s="32">
        <f t="shared" si="39"/>
        <v>6</v>
      </c>
      <c r="AQ323" s="63">
        <f t="shared" si="40"/>
        <v>0.47499999999999998</v>
      </c>
      <c r="AS323" s="32">
        <v>3.58</v>
      </c>
      <c r="AT323" s="7" t="s">
        <v>14</v>
      </c>
      <c r="AU323" s="32">
        <f t="shared" si="41"/>
        <v>6</v>
      </c>
      <c r="AV323" s="63">
        <f t="shared" si="42"/>
        <v>0.47499999999999998</v>
      </c>
      <c r="AX323" s="32">
        <v>3.58</v>
      </c>
      <c r="AY323" s="7" t="s">
        <v>14</v>
      </c>
      <c r="AZ323" s="32">
        <f t="shared" si="43"/>
        <v>6</v>
      </c>
      <c r="BA323" s="63">
        <f t="shared" si="44"/>
        <v>0.47499999999999998</v>
      </c>
    </row>
    <row r="324" spans="38:53" ht="13.5" customHeight="1" x14ac:dyDescent="0.2">
      <c r="AL324" s="4"/>
      <c r="AM324" s="75"/>
      <c r="AN324" s="32">
        <v>3.59</v>
      </c>
      <c r="AO324" s="7" t="s">
        <v>14</v>
      </c>
      <c r="AP324" s="32">
        <f t="shared" si="39"/>
        <v>6</v>
      </c>
      <c r="AQ324" s="63">
        <f t="shared" si="40"/>
        <v>0.48749999999999971</v>
      </c>
      <c r="AS324" s="32">
        <v>3.59</v>
      </c>
      <c r="AT324" s="7" t="s">
        <v>14</v>
      </c>
      <c r="AU324" s="32">
        <f t="shared" si="41"/>
        <v>6</v>
      </c>
      <c r="AV324" s="63">
        <f t="shared" si="42"/>
        <v>0.48749999999999971</v>
      </c>
      <c r="AX324" s="32">
        <v>3.59</v>
      </c>
      <c r="AY324" s="7" t="s">
        <v>14</v>
      </c>
      <c r="AZ324" s="32">
        <f t="shared" si="43"/>
        <v>6</v>
      </c>
      <c r="BA324" s="63">
        <f t="shared" si="44"/>
        <v>0.48749999999999971</v>
      </c>
    </row>
    <row r="325" spans="38:53" ht="13.5" customHeight="1" x14ac:dyDescent="0.2">
      <c r="AL325" s="4"/>
      <c r="AM325" s="75"/>
      <c r="AN325" s="32">
        <v>3.6</v>
      </c>
      <c r="AO325" s="7" t="s">
        <v>14</v>
      </c>
      <c r="AP325" s="32">
        <f t="shared" si="39"/>
        <v>6</v>
      </c>
      <c r="AQ325" s="63">
        <f t="shared" si="40"/>
        <v>0.5</v>
      </c>
      <c r="AS325" s="32">
        <v>3.6</v>
      </c>
      <c r="AT325" s="7" t="s">
        <v>14</v>
      </c>
      <c r="AU325" s="32">
        <f t="shared" si="41"/>
        <v>6</v>
      </c>
      <c r="AV325" s="63">
        <f t="shared" si="42"/>
        <v>0.5</v>
      </c>
      <c r="AX325" s="32">
        <v>3.6</v>
      </c>
      <c r="AY325" s="7" t="s">
        <v>14</v>
      </c>
      <c r="AZ325" s="32">
        <f t="shared" si="43"/>
        <v>6</v>
      </c>
      <c r="BA325" s="63">
        <f t="shared" si="44"/>
        <v>0.5</v>
      </c>
    </row>
    <row r="326" spans="38:53" ht="13.5" customHeight="1" x14ac:dyDescent="0.2">
      <c r="AL326" s="4"/>
      <c r="AM326" s="75"/>
      <c r="AN326" s="32">
        <v>3.61</v>
      </c>
      <c r="AO326" s="7" t="s">
        <v>14</v>
      </c>
      <c r="AP326" s="32">
        <f t="shared" si="39"/>
        <v>6</v>
      </c>
      <c r="AQ326" s="63">
        <f t="shared" si="40"/>
        <v>0.51249999999999973</v>
      </c>
      <c r="AS326" s="32">
        <v>3.61</v>
      </c>
      <c r="AT326" s="7" t="s">
        <v>14</v>
      </c>
      <c r="AU326" s="32">
        <f t="shared" si="41"/>
        <v>6</v>
      </c>
      <c r="AV326" s="63">
        <f t="shared" si="42"/>
        <v>0.51249999999999973</v>
      </c>
      <c r="AX326" s="32">
        <v>3.61</v>
      </c>
      <c r="AY326" s="7" t="s">
        <v>14</v>
      </c>
      <c r="AZ326" s="32">
        <f t="shared" si="43"/>
        <v>6</v>
      </c>
      <c r="BA326" s="63">
        <f t="shared" si="44"/>
        <v>0.51249999999999973</v>
      </c>
    </row>
    <row r="327" spans="38:53" ht="13.5" customHeight="1" x14ac:dyDescent="0.2">
      <c r="AL327" s="4"/>
      <c r="AM327" s="75"/>
      <c r="AN327" s="32">
        <v>3.62</v>
      </c>
      <c r="AO327" s="7" t="s">
        <v>14</v>
      </c>
      <c r="AP327" s="32">
        <f t="shared" si="39"/>
        <v>6</v>
      </c>
      <c r="AQ327" s="63">
        <f t="shared" si="40"/>
        <v>0.52500000000000002</v>
      </c>
      <c r="AS327" s="32">
        <v>3.62</v>
      </c>
      <c r="AT327" s="7" t="s">
        <v>14</v>
      </c>
      <c r="AU327" s="32">
        <f t="shared" si="41"/>
        <v>6</v>
      </c>
      <c r="AV327" s="63">
        <f t="shared" si="42"/>
        <v>0.52500000000000002</v>
      </c>
      <c r="AX327" s="32">
        <v>3.62</v>
      </c>
      <c r="AY327" s="7" t="s">
        <v>14</v>
      </c>
      <c r="AZ327" s="32">
        <f t="shared" si="43"/>
        <v>6</v>
      </c>
      <c r="BA327" s="63">
        <f t="shared" si="44"/>
        <v>0.52500000000000002</v>
      </c>
    </row>
    <row r="328" spans="38:53" ht="13.5" customHeight="1" x14ac:dyDescent="0.2">
      <c r="AL328" s="4"/>
      <c r="AM328" s="75"/>
      <c r="AN328" s="32">
        <v>3.63</v>
      </c>
      <c r="AO328" s="7" t="s">
        <v>14</v>
      </c>
      <c r="AP328" s="32">
        <f t="shared" si="39"/>
        <v>6</v>
      </c>
      <c r="AQ328" s="63">
        <f t="shared" si="40"/>
        <v>0.53749999999999976</v>
      </c>
      <c r="AS328" s="32">
        <v>3.63</v>
      </c>
      <c r="AT328" s="7" t="s">
        <v>14</v>
      </c>
      <c r="AU328" s="32">
        <f t="shared" si="41"/>
        <v>6</v>
      </c>
      <c r="AV328" s="63">
        <f t="shared" si="42"/>
        <v>0.53749999999999976</v>
      </c>
      <c r="AX328" s="32">
        <v>3.63</v>
      </c>
      <c r="AY328" s="7" t="s">
        <v>14</v>
      </c>
      <c r="AZ328" s="32">
        <f t="shared" si="43"/>
        <v>6</v>
      </c>
      <c r="BA328" s="63">
        <f t="shared" si="44"/>
        <v>0.53749999999999976</v>
      </c>
    </row>
    <row r="329" spans="38:53" ht="13.5" customHeight="1" x14ac:dyDescent="0.2">
      <c r="AL329" s="4"/>
      <c r="AM329" s="75"/>
      <c r="AN329" s="32">
        <v>3.64</v>
      </c>
      <c r="AO329" s="7" t="s">
        <v>14</v>
      </c>
      <c r="AP329" s="32">
        <f t="shared" si="39"/>
        <v>6</v>
      </c>
      <c r="AQ329" s="63">
        <f t="shared" si="40"/>
        <v>0.55000000000000004</v>
      </c>
      <c r="AS329" s="32">
        <v>3.64</v>
      </c>
      <c r="AT329" s="7" t="s">
        <v>14</v>
      </c>
      <c r="AU329" s="32">
        <f t="shared" si="41"/>
        <v>6</v>
      </c>
      <c r="AV329" s="63">
        <f t="shared" si="42"/>
        <v>0.55000000000000004</v>
      </c>
      <c r="AX329" s="32">
        <v>3.64</v>
      </c>
      <c r="AY329" s="7" t="s">
        <v>14</v>
      </c>
      <c r="AZ329" s="32">
        <f t="shared" si="43"/>
        <v>6</v>
      </c>
      <c r="BA329" s="63">
        <f t="shared" si="44"/>
        <v>0.55000000000000004</v>
      </c>
    </row>
    <row r="330" spans="38:53" ht="13.5" customHeight="1" x14ac:dyDescent="0.2">
      <c r="AL330" s="4"/>
      <c r="AM330" s="75"/>
      <c r="AN330" s="32">
        <v>3.65</v>
      </c>
      <c r="AO330" s="7" t="s">
        <v>14</v>
      </c>
      <c r="AP330" s="32">
        <f t="shared" si="39"/>
        <v>6</v>
      </c>
      <c r="AQ330" s="63">
        <f t="shared" si="40"/>
        <v>0.56249999999999978</v>
      </c>
      <c r="AS330" s="32">
        <v>3.65</v>
      </c>
      <c r="AT330" s="7" t="s">
        <v>14</v>
      </c>
      <c r="AU330" s="32">
        <f t="shared" si="41"/>
        <v>6</v>
      </c>
      <c r="AV330" s="63">
        <f t="shared" si="42"/>
        <v>0.56249999999999978</v>
      </c>
      <c r="AX330" s="32">
        <v>3.65</v>
      </c>
      <c r="AY330" s="7" t="s">
        <v>14</v>
      </c>
      <c r="AZ330" s="32">
        <f t="shared" si="43"/>
        <v>6</v>
      </c>
      <c r="BA330" s="63">
        <f t="shared" si="44"/>
        <v>0.56249999999999978</v>
      </c>
    </row>
    <row r="331" spans="38:53" ht="13.5" customHeight="1" x14ac:dyDescent="0.2">
      <c r="AL331" s="4"/>
      <c r="AM331" s="75"/>
      <c r="AN331" s="32">
        <v>3.66</v>
      </c>
      <c r="AO331" s="7" t="s">
        <v>14</v>
      </c>
      <c r="AP331" s="32">
        <f t="shared" si="39"/>
        <v>6</v>
      </c>
      <c r="AQ331" s="63">
        <f t="shared" si="40"/>
        <v>0.57500000000000007</v>
      </c>
      <c r="AS331" s="32">
        <v>3.66</v>
      </c>
      <c r="AT331" s="7" t="s">
        <v>14</v>
      </c>
      <c r="AU331" s="32">
        <f t="shared" si="41"/>
        <v>6</v>
      </c>
      <c r="AV331" s="63">
        <f t="shared" si="42"/>
        <v>0.57500000000000007</v>
      </c>
      <c r="AX331" s="32">
        <v>3.66</v>
      </c>
      <c r="AY331" s="7" t="s">
        <v>14</v>
      </c>
      <c r="AZ331" s="32">
        <f t="shared" si="43"/>
        <v>6</v>
      </c>
      <c r="BA331" s="63">
        <f t="shared" si="44"/>
        <v>0.57500000000000007</v>
      </c>
    </row>
    <row r="332" spans="38:53" ht="13.5" customHeight="1" x14ac:dyDescent="0.2">
      <c r="AL332" s="4"/>
      <c r="AM332" s="75"/>
      <c r="AN332" s="32">
        <v>3.67</v>
      </c>
      <c r="AO332" s="7" t="s">
        <v>14</v>
      </c>
      <c r="AP332" s="32">
        <f t="shared" si="39"/>
        <v>6</v>
      </c>
      <c r="AQ332" s="63">
        <f t="shared" si="40"/>
        <v>0.5874999999999998</v>
      </c>
      <c r="AS332" s="32">
        <v>3.67</v>
      </c>
      <c r="AT332" s="7" t="s">
        <v>14</v>
      </c>
      <c r="AU332" s="32">
        <f t="shared" si="41"/>
        <v>6</v>
      </c>
      <c r="AV332" s="63">
        <f t="shared" si="42"/>
        <v>0.5874999999999998</v>
      </c>
      <c r="AX332" s="32">
        <v>3.67</v>
      </c>
      <c r="AY332" s="7" t="s">
        <v>14</v>
      </c>
      <c r="AZ332" s="32">
        <f t="shared" si="43"/>
        <v>6</v>
      </c>
      <c r="BA332" s="63">
        <f t="shared" si="44"/>
        <v>0.5874999999999998</v>
      </c>
    </row>
    <row r="333" spans="38:53" ht="13.5" customHeight="1" x14ac:dyDescent="0.2">
      <c r="AL333" s="4"/>
      <c r="AM333" s="75"/>
      <c r="AN333" s="32">
        <v>3.68</v>
      </c>
      <c r="AO333" s="7" t="s">
        <v>14</v>
      </c>
      <c r="AP333" s="32">
        <f t="shared" si="39"/>
        <v>6</v>
      </c>
      <c r="AQ333" s="63">
        <f t="shared" si="40"/>
        <v>0.60000000000000009</v>
      </c>
      <c r="AS333" s="32">
        <v>3.68</v>
      </c>
      <c r="AT333" s="7" t="s">
        <v>14</v>
      </c>
      <c r="AU333" s="32">
        <f t="shared" si="41"/>
        <v>6</v>
      </c>
      <c r="AV333" s="63">
        <f t="shared" si="42"/>
        <v>0.60000000000000009</v>
      </c>
      <c r="AX333" s="32">
        <v>3.68</v>
      </c>
      <c r="AY333" s="7" t="s">
        <v>14</v>
      </c>
      <c r="AZ333" s="32">
        <f t="shared" si="43"/>
        <v>6</v>
      </c>
      <c r="BA333" s="63">
        <f t="shared" si="44"/>
        <v>0.60000000000000009</v>
      </c>
    </row>
    <row r="334" spans="38:53" ht="13.5" customHeight="1" x14ac:dyDescent="0.2">
      <c r="AL334" s="4"/>
      <c r="AM334" s="75"/>
      <c r="AN334" s="32">
        <v>3.69</v>
      </c>
      <c r="AO334" s="7" t="s">
        <v>14</v>
      </c>
      <c r="AP334" s="32">
        <f t="shared" si="39"/>
        <v>6</v>
      </c>
      <c r="AQ334" s="63">
        <f t="shared" si="40"/>
        <v>0.61249999999999982</v>
      </c>
      <c r="AS334" s="32">
        <v>3.69</v>
      </c>
      <c r="AT334" s="7" t="s">
        <v>14</v>
      </c>
      <c r="AU334" s="32">
        <f t="shared" si="41"/>
        <v>6</v>
      </c>
      <c r="AV334" s="63">
        <f t="shared" si="42"/>
        <v>0.61249999999999982</v>
      </c>
      <c r="AX334" s="32">
        <v>3.69</v>
      </c>
      <c r="AY334" s="7" t="s">
        <v>14</v>
      </c>
      <c r="AZ334" s="32">
        <f t="shared" si="43"/>
        <v>6</v>
      </c>
      <c r="BA334" s="63">
        <f t="shared" si="44"/>
        <v>0.61249999999999982</v>
      </c>
    </row>
    <row r="335" spans="38:53" ht="13.5" customHeight="1" x14ac:dyDescent="0.2">
      <c r="AL335" s="4"/>
      <c r="AM335" s="75"/>
      <c r="AN335" s="32">
        <v>3.7</v>
      </c>
      <c r="AO335" s="7" t="s">
        <v>14</v>
      </c>
      <c r="AP335" s="32">
        <f t="shared" si="39"/>
        <v>6</v>
      </c>
      <c r="AQ335" s="63">
        <f t="shared" si="40"/>
        <v>0.62500000000000011</v>
      </c>
      <c r="AS335" s="32">
        <v>3.7</v>
      </c>
      <c r="AT335" s="7" t="s">
        <v>14</v>
      </c>
      <c r="AU335" s="32">
        <f t="shared" si="41"/>
        <v>6</v>
      </c>
      <c r="AV335" s="63">
        <f t="shared" si="42"/>
        <v>0.62500000000000011</v>
      </c>
      <c r="AX335" s="32">
        <v>3.7</v>
      </c>
      <c r="AY335" s="7" t="s">
        <v>14</v>
      </c>
      <c r="AZ335" s="32">
        <f t="shared" si="43"/>
        <v>6</v>
      </c>
      <c r="BA335" s="63">
        <f t="shared" si="44"/>
        <v>0.62500000000000011</v>
      </c>
    </row>
    <row r="336" spans="38:53" ht="13.5" customHeight="1" x14ac:dyDescent="0.2">
      <c r="AL336" s="4"/>
      <c r="AM336" s="75"/>
      <c r="AN336" s="32">
        <v>3.71</v>
      </c>
      <c r="AO336" s="7" t="s">
        <v>14</v>
      </c>
      <c r="AP336" s="32">
        <f t="shared" si="39"/>
        <v>6</v>
      </c>
      <c r="AQ336" s="63">
        <f t="shared" si="40"/>
        <v>0.63749999999999984</v>
      </c>
      <c r="AS336" s="32">
        <v>3.71</v>
      </c>
      <c r="AT336" s="7" t="s">
        <v>14</v>
      </c>
      <c r="AU336" s="32">
        <f t="shared" si="41"/>
        <v>6</v>
      </c>
      <c r="AV336" s="63">
        <f t="shared" si="42"/>
        <v>0.63749999999999984</v>
      </c>
      <c r="AX336" s="32">
        <v>3.71</v>
      </c>
      <c r="AY336" s="7" t="s">
        <v>14</v>
      </c>
      <c r="AZ336" s="32">
        <f t="shared" si="43"/>
        <v>6</v>
      </c>
      <c r="BA336" s="63">
        <f t="shared" si="44"/>
        <v>0.63749999999999984</v>
      </c>
    </row>
    <row r="337" spans="38:53" ht="13.5" customHeight="1" x14ac:dyDescent="0.2">
      <c r="AL337" s="4"/>
      <c r="AM337" s="75"/>
      <c r="AN337" s="32">
        <v>3.72</v>
      </c>
      <c r="AO337" s="7" t="s">
        <v>14</v>
      </c>
      <c r="AP337" s="32">
        <f t="shared" si="39"/>
        <v>6</v>
      </c>
      <c r="AQ337" s="63">
        <f t="shared" si="40"/>
        <v>0.65000000000000013</v>
      </c>
      <c r="AS337" s="32">
        <v>3.72</v>
      </c>
      <c r="AT337" s="7" t="s">
        <v>14</v>
      </c>
      <c r="AU337" s="32">
        <f t="shared" si="41"/>
        <v>6</v>
      </c>
      <c r="AV337" s="63">
        <f t="shared" si="42"/>
        <v>0.65000000000000013</v>
      </c>
      <c r="AX337" s="32">
        <v>3.72</v>
      </c>
      <c r="AY337" s="7" t="s">
        <v>14</v>
      </c>
      <c r="AZ337" s="32">
        <f t="shared" si="43"/>
        <v>6</v>
      </c>
      <c r="BA337" s="63">
        <f t="shared" si="44"/>
        <v>0.65000000000000013</v>
      </c>
    </row>
    <row r="338" spans="38:53" ht="13.5" customHeight="1" x14ac:dyDescent="0.2">
      <c r="AL338" s="4"/>
      <c r="AM338" s="75"/>
      <c r="AN338" s="32">
        <v>3.73</v>
      </c>
      <c r="AO338" s="7" t="s">
        <v>14</v>
      </c>
      <c r="AP338" s="32">
        <f t="shared" si="39"/>
        <v>6</v>
      </c>
      <c r="AQ338" s="63">
        <f t="shared" si="40"/>
        <v>0.66249999999999987</v>
      </c>
      <c r="AS338" s="32">
        <v>3.73</v>
      </c>
      <c r="AT338" s="7" t="s">
        <v>14</v>
      </c>
      <c r="AU338" s="32">
        <f t="shared" si="41"/>
        <v>6</v>
      </c>
      <c r="AV338" s="63">
        <f t="shared" si="42"/>
        <v>0.66249999999999987</v>
      </c>
      <c r="AX338" s="32">
        <v>3.73</v>
      </c>
      <c r="AY338" s="7" t="s">
        <v>14</v>
      </c>
      <c r="AZ338" s="32">
        <f t="shared" si="43"/>
        <v>6</v>
      </c>
      <c r="BA338" s="63">
        <f t="shared" si="44"/>
        <v>0.66249999999999987</v>
      </c>
    </row>
    <row r="339" spans="38:53" ht="13.5" customHeight="1" x14ac:dyDescent="0.2">
      <c r="AL339" s="4"/>
      <c r="AM339" s="75"/>
      <c r="AN339" s="32">
        <v>3.74</v>
      </c>
      <c r="AO339" s="7" t="s">
        <v>14</v>
      </c>
      <c r="AP339" s="32">
        <f t="shared" si="39"/>
        <v>6</v>
      </c>
      <c r="AQ339" s="63">
        <f t="shared" si="40"/>
        <v>0.67500000000000016</v>
      </c>
      <c r="AS339" s="32">
        <v>3.74</v>
      </c>
      <c r="AT339" s="7" t="s">
        <v>14</v>
      </c>
      <c r="AU339" s="32">
        <f t="shared" si="41"/>
        <v>6</v>
      </c>
      <c r="AV339" s="63">
        <f t="shared" si="42"/>
        <v>0.67500000000000016</v>
      </c>
      <c r="AX339" s="32">
        <v>3.74</v>
      </c>
      <c r="AY339" s="7" t="s">
        <v>14</v>
      </c>
      <c r="AZ339" s="32">
        <f t="shared" si="43"/>
        <v>6</v>
      </c>
      <c r="BA339" s="63">
        <f t="shared" si="44"/>
        <v>0.67500000000000016</v>
      </c>
    </row>
    <row r="340" spans="38:53" ht="13.5" customHeight="1" x14ac:dyDescent="0.2">
      <c r="AL340" s="4"/>
      <c r="AM340" s="75"/>
      <c r="AN340" s="32">
        <v>3.75</v>
      </c>
      <c r="AO340" s="7" t="s">
        <v>14</v>
      </c>
      <c r="AP340" s="32">
        <f t="shared" si="39"/>
        <v>6</v>
      </c>
      <c r="AQ340" s="63">
        <f t="shared" si="40"/>
        <v>0.68749999999999989</v>
      </c>
      <c r="AS340" s="32">
        <v>3.75</v>
      </c>
      <c r="AT340" s="7" t="s">
        <v>14</v>
      </c>
      <c r="AU340" s="32">
        <f t="shared" si="41"/>
        <v>6</v>
      </c>
      <c r="AV340" s="63">
        <f t="shared" si="42"/>
        <v>0.68749999999999989</v>
      </c>
      <c r="AX340" s="32">
        <v>3.75</v>
      </c>
      <c r="AY340" s="7" t="s">
        <v>14</v>
      </c>
      <c r="AZ340" s="32">
        <f t="shared" si="43"/>
        <v>6</v>
      </c>
      <c r="BA340" s="63">
        <f t="shared" si="44"/>
        <v>0.68749999999999989</v>
      </c>
    </row>
    <row r="341" spans="38:53" ht="13.5" customHeight="1" x14ac:dyDescent="0.2">
      <c r="AL341" s="4"/>
      <c r="AM341" s="75"/>
      <c r="AN341" s="32">
        <v>3.76</v>
      </c>
      <c r="AO341" s="7" t="s">
        <v>14</v>
      </c>
      <c r="AP341" s="32">
        <f t="shared" si="39"/>
        <v>6</v>
      </c>
      <c r="AQ341" s="63">
        <f t="shared" si="40"/>
        <v>0.69999999999999962</v>
      </c>
      <c r="AS341" s="32">
        <v>3.76</v>
      </c>
      <c r="AT341" s="7" t="s">
        <v>14</v>
      </c>
      <c r="AU341" s="32">
        <f t="shared" si="41"/>
        <v>6</v>
      </c>
      <c r="AV341" s="63">
        <f t="shared" si="42"/>
        <v>0.69999999999999962</v>
      </c>
      <c r="AX341" s="32">
        <v>3.76</v>
      </c>
      <c r="AY341" s="7" t="s">
        <v>14</v>
      </c>
      <c r="AZ341" s="32">
        <f t="shared" si="43"/>
        <v>6</v>
      </c>
      <c r="BA341" s="63">
        <f t="shared" si="44"/>
        <v>0.69999999999999962</v>
      </c>
    </row>
    <row r="342" spans="38:53" ht="13.5" customHeight="1" x14ac:dyDescent="0.2">
      <c r="AL342" s="4"/>
      <c r="AM342" s="75"/>
      <c r="AN342" s="32">
        <v>3.77</v>
      </c>
      <c r="AO342" s="7" t="s">
        <v>14</v>
      </c>
      <c r="AP342" s="32">
        <f t="shared" si="39"/>
        <v>6</v>
      </c>
      <c r="AQ342" s="63">
        <f t="shared" si="40"/>
        <v>0.71249999999999991</v>
      </c>
      <c r="AS342" s="32">
        <v>3.77</v>
      </c>
      <c r="AT342" s="7" t="s">
        <v>14</v>
      </c>
      <c r="AU342" s="32">
        <f t="shared" si="41"/>
        <v>6</v>
      </c>
      <c r="AV342" s="63">
        <f t="shared" si="42"/>
        <v>0.71249999999999991</v>
      </c>
      <c r="AX342" s="32">
        <v>3.77</v>
      </c>
      <c r="AY342" s="7" t="s">
        <v>14</v>
      </c>
      <c r="AZ342" s="32">
        <f t="shared" si="43"/>
        <v>6</v>
      </c>
      <c r="BA342" s="63">
        <f t="shared" si="44"/>
        <v>0.71249999999999991</v>
      </c>
    </row>
    <row r="343" spans="38:53" ht="13.5" customHeight="1" x14ac:dyDescent="0.2">
      <c r="AL343" s="4"/>
      <c r="AM343" s="75"/>
      <c r="AN343" s="32">
        <v>3.78</v>
      </c>
      <c r="AO343" s="7" t="s">
        <v>14</v>
      </c>
      <c r="AP343" s="32">
        <f t="shared" si="39"/>
        <v>6</v>
      </c>
      <c r="AQ343" s="63">
        <f t="shared" si="40"/>
        <v>0.72499999999999964</v>
      </c>
      <c r="AS343" s="32">
        <v>3.78</v>
      </c>
      <c r="AT343" s="7" t="s">
        <v>14</v>
      </c>
      <c r="AU343" s="32">
        <f t="shared" si="41"/>
        <v>6</v>
      </c>
      <c r="AV343" s="63">
        <f t="shared" si="42"/>
        <v>0.72499999999999964</v>
      </c>
      <c r="AX343" s="32">
        <v>3.78</v>
      </c>
      <c r="AY343" s="7" t="s">
        <v>14</v>
      </c>
      <c r="AZ343" s="32">
        <f t="shared" si="43"/>
        <v>6</v>
      </c>
      <c r="BA343" s="63">
        <f t="shared" si="44"/>
        <v>0.72499999999999964</v>
      </c>
    </row>
    <row r="344" spans="38:53" ht="13.5" customHeight="1" x14ac:dyDescent="0.2">
      <c r="AL344" s="4"/>
      <c r="AM344" s="75"/>
      <c r="AN344" s="32">
        <v>3.79</v>
      </c>
      <c r="AO344" s="7" t="s">
        <v>14</v>
      </c>
      <c r="AP344" s="32">
        <f t="shared" si="39"/>
        <v>6</v>
      </c>
      <c r="AQ344" s="63">
        <f t="shared" si="40"/>
        <v>0.73749999999999993</v>
      </c>
      <c r="AS344" s="32">
        <v>3.79</v>
      </c>
      <c r="AT344" s="7" t="s">
        <v>14</v>
      </c>
      <c r="AU344" s="32">
        <f t="shared" si="41"/>
        <v>6</v>
      </c>
      <c r="AV344" s="63">
        <f t="shared" si="42"/>
        <v>0.73749999999999993</v>
      </c>
      <c r="AX344" s="32">
        <v>3.79</v>
      </c>
      <c r="AY344" s="7" t="s">
        <v>14</v>
      </c>
      <c r="AZ344" s="32">
        <f t="shared" si="43"/>
        <v>6</v>
      </c>
      <c r="BA344" s="63">
        <f t="shared" si="44"/>
        <v>0.73749999999999993</v>
      </c>
    </row>
    <row r="345" spans="38:53" ht="13.5" customHeight="1" x14ac:dyDescent="0.2">
      <c r="AL345" s="4"/>
      <c r="AM345" s="75"/>
      <c r="AN345" s="32">
        <v>3.8</v>
      </c>
      <c r="AO345" s="7" t="s">
        <v>14</v>
      </c>
      <c r="AP345" s="32">
        <f t="shared" si="39"/>
        <v>6</v>
      </c>
      <c r="AQ345" s="63">
        <f t="shared" si="40"/>
        <v>0.74999999999999978</v>
      </c>
      <c r="AS345" s="32">
        <v>3.8</v>
      </c>
      <c r="AT345" s="7" t="s">
        <v>14</v>
      </c>
      <c r="AU345" s="32">
        <f t="shared" si="41"/>
        <v>6</v>
      </c>
      <c r="AV345" s="63">
        <f t="shared" si="42"/>
        <v>0.74999999999999978</v>
      </c>
      <c r="AX345" s="32">
        <v>3.8</v>
      </c>
      <c r="AY345" s="7" t="s">
        <v>14</v>
      </c>
      <c r="AZ345" s="32">
        <f t="shared" si="43"/>
        <v>6</v>
      </c>
      <c r="BA345" s="63">
        <f t="shared" si="44"/>
        <v>0.74999999999999978</v>
      </c>
    </row>
    <row r="346" spans="38:53" ht="13.5" customHeight="1" x14ac:dyDescent="0.2">
      <c r="AL346" s="4"/>
      <c r="AM346" s="75"/>
      <c r="AN346" s="32">
        <v>3.81</v>
      </c>
      <c r="AO346" s="7" t="s">
        <v>14</v>
      </c>
      <c r="AP346" s="32">
        <f t="shared" si="39"/>
        <v>6</v>
      </c>
      <c r="AQ346" s="63">
        <f t="shared" si="40"/>
        <v>0.76250000000000007</v>
      </c>
      <c r="AS346" s="32">
        <v>3.81</v>
      </c>
      <c r="AT346" s="7" t="s">
        <v>14</v>
      </c>
      <c r="AU346" s="32">
        <f t="shared" si="41"/>
        <v>6</v>
      </c>
      <c r="AV346" s="63">
        <f t="shared" si="42"/>
        <v>0.76250000000000007</v>
      </c>
      <c r="AX346" s="32">
        <v>3.81</v>
      </c>
      <c r="AY346" s="7" t="s">
        <v>14</v>
      </c>
      <c r="AZ346" s="32">
        <f t="shared" si="43"/>
        <v>6</v>
      </c>
      <c r="BA346" s="63">
        <f t="shared" si="44"/>
        <v>0.76250000000000007</v>
      </c>
    </row>
    <row r="347" spans="38:53" ht="13.5" customHeight="1" x14ac:dyDescent="0.2">
      <c r="AL347" s="4"/>
      <c r="AM347" s="75"/>
      <c r="AN347" s="32">
        <v>3.82</v>
      </c>
      <c r="AO347" s="7" t="s">
        <v>14</v>
      </c>
      <c r="AP347" s="32">
        <f t="shared" si="39"/>
        <v>6</v>
      </c>
      <c r="AQ347" s="63">
        <f t="shared" si="40"/>
        <v>0.7749999999999998</v>
      </c>
      <c r="AS347" s="32">
        <v>3.82</v>
      </c>
      <c r="AT347" s="7" t="s">
        <v>14</v>
      </c>
      <c r="AU347" s="32">
        <f t="shared" si="41"/>
        <v>6</v>
      </c>
      <c r="AV347" s="63">
        <f t="shared" si="42"/>
        <v>0.7749999999999998</v>
      </c>
      <c r="AX347" s="32">
        <v>3.82</v>
      </c>
      <c r="AY347" s="7" t="s">
        <v>14</v>
      </c>
      <c r="AZ347" s="32">
        <f t="shared" si="43"/>
        <v>6</v>
      </c>
      <c r="BA347" s="63">
        <f t="shared" si="44"/>
        <v>0.7749999999999998</v>
      </c>
    </row>
    <row r="348" spans="38:53" ht="13.5" customHeight="1" x14ac:dyDescent="0.2">
      <c r="AL348" s="4"/>
      <c r="AM348" s="75"/>
      <c r="AN348" s="32">
        <v>3.83</v>
      </c>
      <c r="AO348" s="7" t="s">
        <v>14</v>
      </c>
      <c r="AP348" s="32">
        <f t="shared" si="39"/>
        <v>6</v>
      </c>
      <c r="AQ348" s="63">
        <f t="shared" si="40"/>
        <v>0.78750000000000009</v>
      </c>
      <c r="AS348" s="32">
        <v>3.83</v>
      </c>
      <c r="AT348" s="7" t="s">
        <v>14</v>
      </c>
      <c r="AU348" s="32">
        <f t="shared" si="41"/>
        <v>6</v>
      </c>
      <c r="AV348" s="63">
        <f t="shared" si="42"/>
        <v>0.78750000000000009</v>
      </c>
      <c r="AX348" s="32">
        <v>3.83</v>
      </c>
      <c r="AY348" s="7" t="s">
        <v>14</v>
      </c>
      <c r="AZ348" s="32">
        <f t="shared" si="43"/>
        <v>6</v>
      </c>
      <c r="BA348" s="63">
        <f t="shared" si="44"/>
        <v>0.78750000000000009</v>
      </c>
    </row>
    <row r="349" spans="38:53" ht="13.5" customHeight="1" x14ac:dyDescent="0.2">
      <c r="AL349" s="4"/>
      <c r="AM349" s="75"/>
      <c r="AN349" s="32">
        <v>3.84</v>
      </c>
      <c r="AO349" s="7" t="s">
        <v>14</v>
      </c>
      <c r="AP349" s="32">
        <f t="shared" ref="AP349:AP380" si="45">VLOOKUP(AO349,$B$17:$G$31,4)</f>
        <v>6</v>
      </c>
      <c r="AQ349" s="63">
        <f t="shared" ref="AQ349:AQ365" si="46">(AN349-VLOOKUP(AO349,$B$17:$G$31,2))/VLOOKUP(AO349,$B$17:$G$31,6)</f>
        <v>0.79999999999999982</v>
      </c>
      <c r="AS349" s="32">
        <v>3.84</v>
      </c>
      <c r="AT349" s="7" t="s">
        <v>14</v>
      </c>
      <c r="AU349" s="32">
        <f t="shared" ref="AU349:AU380" si="47">VLOOKUP(AT349,$B$17:$G$31,4)</f>
        <v>6</v>
      </c>
      <c r="AV349" s="63">
        <f t="shared" ref="AV349:AV365" si="48">(AS349-VLOOKUP(AT349,$B$17:$G$31,2))/VLOOKUP(AT349,$B$17:$G$31,6)</f>
        <v>0.79999999999999982</v>
      </c>
      <c r="AX349" s="32">
        <v>3.84</v>
      </c>
      <c r="AY349" s="7" t="s">
        <v>14</v>
      </c>
      <c r="AZ349" s="32">
        <f t="shared" ref="AZ349:AZ380" si="49">VLOOKUP(AY349,$B$17:$G$31,4)</f>
        <v>6</v>
      </c>
      <c r="BA349" s="63">
        <f t="shared" ref="BA349:BA365" si="50">(AX349-VLOOKUP(AY349,$B$17:$G$31,2))/VLOOKUP(AY349,$B$17:$G$31,6)</f>
        <v>0.79999999999999982</v>
      </c>
    </row>
    <row r="350" spans="38:53" ht="13.5" customHeight="1" x14ac:dyDescent="0.2">
      <c r="AL350" s="4"/>
      <c r="AM350" s="75"/>
      <c r="AN350" s="32">
        <v>3.85</v>
      </c>
      <c r="AO350" s="7" t="s">
        <v>14</v>
      </c>
      <c r="AP350" s="32">
        <f t="shared" si="45"/>
        <v>6</v>
      </c>
      <c r="AQ350" s="63">
        <f t="shared" si="46"/>
        <v>0.81250000000000011</v>
      </c>
      <c r="AS350" s="32">
        <v>3.85</v>
      </c>
      <c r="AT350" s="7" t="s">
        <v>14</v>
      </c>
      <c r="AU350" s="32">
        <f t="shared" si="47"/>
        <v>6</v>
      </c>
      <c r="AV350" s="63">
        <f t="shared" si="48"/>
        <v>0.81250000000000011</v>
      </c>
      <c r="AX350" s="32">
        <v>3.85</v>
      </c>
      <c r="AY350" s="7" t="s">
        <v>14</v>
      </c>
      <c r="AZ350" s="32">
        <f t="shared" si="49"/>
        <v>6</v>
      </c>
      <c r="BA350" s="63">
        <f t="shared" si="50"/>
        <v>0.81250000000000011</v>
      </c>
    </row>
    <row r="351" spans="38:53" ht="13.5" customHeight="1" x14ac:dyDescent="0.2">
      <c r="AL351" s="4"/>
      <c r="AM351" s="75"/>
      <c r="AN351" s="32">
        <v>3.86</v>
      </c>
      <c r="AO351" s="7" t="s">
        <v>14</v>
      </c>
      <c r="AP351" s="32">
        <f t="shared" si="45"/>
        <v>6</v>
      </c>
      <c r="AQ351" s="63">
        <f t="shared" si="46"/>
        <v>0.82499999999999984</v>
      </c>
      <c r="AS351" s="32">
        <v>3.86</v>
      </c>
      <c r="AT351" s="7" t="s">
        <v>14</v>
      </c>
      <c r="AU351" s="32">
        <f t="shared" si="47"/>
        <v>6</v>
      </c>
      <c r="AV351" s="63">
        <f t="shared" si="48"/>
        <v>0.82499999999999984</v>
      </c>
      <c r="AX351" s="32">
        <v>3.86</v>
      </c>
      <c r="AY351" s="7" t="s">
        <v>14</v>
      </c>
      <c r="AZ351" s="32">
        <f t="shared" si="49"/>
        <v>6</v>
      </c>
      <c r="BA351" s="63">
        <f t="shared" si="50"/>
        <v>0.82499999999999984</v>
      </c>
    </row>
    <row r="352" spans="38:53" ht="13.5" customHeight="1" x14ac:dyDescent="0.2">
      <c r="AL352" s="4"/>
      <c r="AM352" s="75"/>
      <c r="AN352" s="32">
        <v>3.87</v>
      </c>
      <c r="AO352" s="7" t="s">
        <v>14</v>
      </c>
      <c r="AP352" s="32">
        <f t="shared" si="45"/>
        <v>6</v>
      </c>
      <c r="AQ352" s="63">
        <f t="shared" si="46"/>
        <v>0.83750000000000013</v>
      </c>
      <c r="AS352" s="32">
        <v>3.87</v>
      </c>
      <c r="AT352" s="7" t="s">
        <v>14</v>
      </c>
      <c r="AU352" s="32">
        <f t="shared" si="47"/>
        <v>6</v>
      </c>
      <c r="AV352" s="63">
        <f t="shared" si="48"/>
        <v>0.83750000000000013</v>
      </c>
      <c r="AX352" s="32">
        <v>3.87</v>
      </c>
      <c r="AY352" s="7" t="s">
        <v>14</v>
      </c>
      <c r="AZ352" s="32">
        <f t="shared" si="49"/>
        <v>6</v>
      </c>
      <c r="BA352" s="63">
        <f t="shared" si="50"/>
        <v>0.83750000000000013</v>
      </c>
    </row>
    <row r="353" spans="38:53" ht="13.5" customHeight="1" x14ac:dyDescent="0.2">
      <c r="AL353" s="4"/>
      <c r="AM353" s="75"/>
      <c r="AN353" s="32">
        <v>3.88</v>
      </c>
      <c r="AO353" s="7" t="s">
        <v>14</v>
      </c>
      <c r="AP353" s="32">
        <f t="shared" si="45"/>
        <v>6</v>
      </c>
      <c r="AQ353" s="63">
        <f t="shared" si="46"/>
        <v>0.84999999999999987</v>
      </c>
      <c r="AS353" s="32">
        <v>3.88</v>
      </c>
      <c r="AT353" s="7" t="s">
        <v>14</v>
      </c>
      <c r="AU353" s="32">
        <f t="shared" si="47"/>
        <v>6</v>
      </c>
      <c r="AV353" s="63">
        <f t="shared" si="48"/>
        <v>0.84999999999999987</v>
      </c>
      <c r="AX353" s="32">
        <v>3.88</v>
      </c>
      <c r="AY353" s="7" t="s">
        <v>14</v>
      </c>
      <c r="AZ353" s="32">
        <f t="shared" si="49"/>
        <v>6</v>
      </c>
      <c r="BA353" s="63">
        <f t="shared" si="50"/>
        <v>0.84999999999999987</v>
      </c>
    </row>
    <row r="354" spans="38:53" x14ac:dyDescent="0.2">
      <c r="AL354" s="4"/>
      <c r="AM354" s="75"/>
      <c r="AN354" s="32">
        <v>3.89</v>
      </c>
      <c r="AO354" s="7" t="s">
        <v>14</v>
      </c>
      <c r="AP354" s="32">
        <f t="shared" si="45"/>
        <v>6</v>
      </c>
      <c r="AQ354" s="63">
        <f t="shared" si="46"/>
        <v>0.86250000000000016</v>
      </c>
      <c r="AS354" s="32">
        <v>3.89</v>
      </c>
      <c r="AT354" s="7" t="s">
        <v>14</v>
      </c>
      <c r="AU354" s="32">
        <f t="shared" si="47"/>
        <v>6</v>
      </c>
      <c r="AV354" s="63">
        <f t="shared" si="48"/>
        <v>0.86250000000000016</v>
      </c>
      <c r="AX354" s="32">
        <v>3.89</v>
      </c>
      <c r="AY354" s="7" t="s">
        <v>14</v>
      </c>
      <c r="AZ354" s="32">
        <f t="shared" si="49"/>
        <v>6</v>
      </c>
      <c r="BA354" s="63">
        <f t="shared" si="50"/>
        <v>0.86250000000000016</v>
      </c>
    </row>
    <row r="355" spans="38:53" x14ac:dyDescent="0.2">
      <c r="AL355" s="4"/>
      <c r="AM355" s="75"/>
      <c r="AN355" s="32">
        <v>3.9</v>
      </c>
      <c r="AO355" s="7" t="s">
        <v>14</v>
      </c>
      <c r="AP355" s="32">
        <f t="shared" si="45"/>
        <v>6</v>
      </c>
      <c r="AQ355" s="63">
        <f t="shared" si="46"/>
        <v>0.87499999999999989</v>
      </c>
      <c r="AS355" s="32">
        <v>3.9</v>
      </c>
      <c r="AT355" s="7" t="s">
        <v>14</v>
      </c>
      <c r="AU355" s="32">
        <f t="shared" si="47"/>
        <v>6</v>
      </c>
      <c r="AV355" s="63">
        <f t="shared" si="48"/>
        <v>0.87499999999999989</v>
      </c>
      <c r="AX355" s="32">
        <v>3.9</v>
      </c>
      <c r="AY355" s="7" t="s">
        <v>14</v>
      </c>
      <c r="AZ355" s="32">
        <f t="shared" si="49"/>
        <v>6</v>
      </c>
      <c r="BA355" s="63">
        <f t="shared" si="50"/>
        <v>0.87499999999999989</v>
      </c>
    </row>
    <row r="356" spans="38:53" x14ac:dyDescent="0.2">
      <c r="AL356" s="4"/>
      <c r="AM356" s="75"/>
      <c r="AN356" s="32">
        <v>3.91</v>
      </c>
      <c r="AO356" s="7" t="s">
        <v>14</v>
      </c>
      <c r="AP356" s="32">
        <f t="shared" si="45"/>
        <v>6</v>
      </c>
      <c r="AQ356" s="63">
        <f t="shared" si="46"/>
        <v>0.88750000000000018</v>
      </c>
      <c r="AS356" s="32">
        <v>3.91</v>
      </c>
      <c r="AT356" s="7" t="s">
        <v>14</v>
      </c>
      <c r="AU356" s="32">
        <f t="shared" si="47"/>
        <v>6</v>
      </c>
      <c r="AV356" s="63">
        <f t="shared" si="48"/>
        <v>0.88750000000000018</v>
      </c>
      <c r="AX356" s="32">
        <v>3.91</v>
      </c>
      <c r="AY356" s="7" t="s">
        <v>14</v>
      </c>
      <c r="AZ356" s="32">
        <f t="shared" si="49"/>
        <v>6</v>
      </c>
      <c r="BA356" s="63">
        <f t="shared" si="50"/>
        <v>0.88750000000000018</v>
      </c>
    </row>
    <row r="357" spans="38:53" x14ac:dyDescent="0.2">
      <c r="AL357" s="4"/>
      <c r="AM357" s="75"/>
      <c r="AN357" s="32">
        <v>3.92</v>
      </c>
      <c r="AO357" s="7" t="s">
        <v>14</v>
      </c>
      <c r="AP357" s="32">
        <f t="shared" si="45"/>
        <v>6</v>
      </c>
      <c r="AQ357" s="63">
        <f t="shared" si="46"/>
        <v>0.89999999999999991</v>
      </c>
      <c r="AS357" s="32">
        <v>3.92</v>
      </c>
      <c r="AT357" s="7" t="s">
        <v>14</v>
      </c>
      <c r="AU357" s="32">
        <f t="shared" si="47"/>
        <v>6</v>
      </c>
      <c r="AV357" s="63">
        <f t="shared" si="48"/>
        <v>0.89999999999999991</v>
      </c>
      <c r="AX357" s="32">
        <v>3.92</v>
      </c>
      <c r="AY357" s="7" t="s">
        <v>14</v>
      </c>
      <c r="AZ357" s="32">
        <f t="shared" si="49"/>
        <v>6</v>
      </c>
      <c r="BA357" s="63">
        <f t="shared" si="50"/>
        <v>0.89999999999999991</v>
      </c>
    </row>
    <row r="358" spans="38:53" x14ac:dyDescent="0.2">
      <c r="AL358" s="4"/>
      <c r="AM358" s="75"/>
      <c r="AN358" s="32">
        <v>3.93</v>
      </c>
      <c r="AO358" s="7" t="s">
        <v>14</v>
      </c>
      <c r="AP358" s="32">
        <f t="shared" si="45"/>
        <v>6</v>
      </c>
      <c r="AQ358" s="63">
        <f t="shared" si="46"/>
        <v>0.9125000000000002</v>
      </c>
      <c r="AS358" s="32">
        <v>3.93</v>
      </c>
      <c r="AT358" s="7" t="s">
        <v>14</v>
      </c>
      <c r="AU358" s="32">
        <f t="shared" si="47"/>
        <v>6</v>
      </c>
      <c r="AV358" s="63">
        <f t="shared" si="48"/>
        <v>0.9125000000000002</v>
      </c>
      <c r="AX358" s="32">
        <v>3.93</v>
      </c>
      <c r="AY358" s="7" t="s">
        <v>14</v>
      </c>
      <c r="AZ358" s="32">
        <f t="shared" si="49"/>
        <v>6</v>
      </c>
      <c r="BA358" s="63">
        <f t="shared" si="50"/>
        <v>0.9125000000000002</v>
      </c>
    </row>
    <row r="359" spans="38:53" x14ac:dyDescent="0.2">
      <c r="AL359" s="4"/>
      <c r="AM359" s="75"/>
      <c r="AN359" s="32">
        <v>3.94</v>
      </c>
      <c r="AO359" s="7" t="s">
        <v>14</v>
      </c>
      <c r="AP359" s="32">
        <f t="shared" si="45"/>
        <v>6</v>
      </c>
      <c r="AQ359" s="63">
        <f t="shared" si="46"/>
        <v>0.92499999999999993</v>
      </c>
      <c r="AS359" s="32">
        <v>3.94</v>
      </c>
      <c r="AT359" s="7" t="s">
        <v>14</v>
      </c>
      <c r="AU359" s="32">
        <f t="shared" si="47"/>
        <v>6</v>
      </c>
      <c r="AV359" s="63">
        <f t="shared" si="48"/>
        <v>0.92499999999999993</v>
      </c>
      <c r="AX359" s="32">
        <v>3.94</v>
      </c>
      <c r="AY359" s="7" t="s">
        <v>14</v>
      </c>
      <c r="AZ359" s="32">
        <f t="shared" si="49"/>
        <v>6</v>
      </c>
      <c r="BA359" s="63">
        <f t="shared" si="50"/>
        <v>0.92499999999999993</v>
      </c>
    </row>
    <row r="360" spans="38:53" x14ac:dyDescent="0.2">
      <c r="AL360" s="4"/>
      <c r="AM360" s="75"/>
      <c r="AN360" s="32">
        <v>3.95</v>
      </c>
      <c r="AO360" s="7" t="s">
        <v>14</v>
      </c>
      <c r="AP360" s="32">
        <f t="shared" si="45"/>
        <v>6</v>
      </c>
      <c r="AQ360" s="63">
        <f t="shared" si="46"/>
        <v>0.93750000000000022</v>
      </c>
      <c r="AS360" s="32">
        <v>3.95</v>
      </c>
      <c r="AT360" s="7" t="s">
        <v>14</v>
      </c>
      <c r="AU360" s="32">
        <f t="shared" si="47"/>
        <v>6</v>
      </c>
      <c r="AV360" s="63">
        <f t="shared" si="48"/>
        <v>0.93750000000000022</v>
      </c>
      <c r="AX360" s="32">
        <v>3.95</v>
      </c>
      <c r="AY360" s="7" t="s">
        <v>14</v>
      </c>
      <c r="AZ360" s="32">
        <f t="shared" si="49"/>
        <v>6</v>
      </c>
      <c r="BA360" s="63">
        <f t="shared" si="50"/>
        <v>0.93750000000000022</v>
      </c>
    </row>
    <row r="361" spans="38:53" x14ac:dyDescent="0.2">
      <c r="AL361" s="4"/>
      <c r="AM361" s="75"/>
      <c r="AN361" s="32">
        <v>3.96</v>
      </c>
      <c r="AO361" s="7" t="s">
        <v>14</v>
      </c>
      <c r="AP361" s="32">
        <f t="shared" si="45"/>
        <v>6</v>
      </c>
      <c r="AQ361" s="63">
        <f t="shared" si="46"/>
        <v>0.95</v>
      </c>
      <c r="AS361" s="32">
        <v>3.96</v>
      </c>
      <c r="AT361" s="7" t="s">
        <v>14</v>
      </c>
      <c r="AU361" s="32">
        <f t="shared" si="47"/>
        <v>6</v>
      </c>
      <c r="AV361" s="63">
        <f t="shared" si="48"/>
        <v>0.95</v>
      </c>
      <c r="AX361" s="32">
        <v>3.96</v>
      </c>
      <c r="AY361" s="7" t="s">
        <v>14</v>
      </c>
      <c r="AZ361" s="32">
        <f t="shared" si="49"/>
        <v>6</v>
      </c>
      <c r="BA361" s="63">
        <f t="shared" si="50"/>
        <v>0.95</v>
      </c>
    </row>
    <row r="362" spans="38:53" x14ac:dyDescent="0.2">
      <c r="AL362" s="4"/>
      <c r="AM362" s="75"/>
      <c r="AN362" s="32">
        <v>3.97</v>
      </c>
      <c r="AO362" s="7" t="s">
        <v>14</v>
      </c>
      <c r="AP362" s="32">
        <f t="shared" si="45"/>
        <v>6</v>
      </c>
      <c r="AQ362" s="63">
        <f t="shared" si="46"/>
        <v>0.96250000000000024</v>
      </c>
      <c r="AS362" s="32">
        <v>3.97</v>
      </c>
      <c r="AT362" s="7" t="s">
        <v>14</v>
      </c>
      <c r="AU362" s="32">
        <f t="shared" si="47"/>
        <v>6</v>
      </c>
      <c r="AV362" s="63">
        <f t="shared" si="48"/>
        <v>0.96250000000000024</v>
      </c>
      <c r="AX362" s="32">
        <v>3.97</v>
      </c>
      <c r="AY362" s="7" t="s">
        <v>14</v>
      </c>
      <c r="AZ362" s="32">
        <f t="shared" si="49"/>
        <v>6</v>
      </c>
      <c r="BA362" s="63">
        <f t="shared" si="50"/>
        <v>0.96250000000000024</v>
      </c>
    </row>
    <row r="363" spans="38:53" x14ac:dyDescent="0.2">
      <c r="AL363" s="4"/>
      <c r="AM363" s="75"/>
      <c r="AN363" s="32">
        <v>3.98</v>
      </c>
      <c r="AO363" s="7" t="s">
        <v>14</v>
      </c>
      <c r="AP363" s="32">
        <f t="shared" si="45"/>
        <v>6</v>
      </c>
      <c r="AQ363" s="63">
        <f t="shared" si="46"/>
        <v>0.97499999999999998</v>
      </c>
      <c r="AS363" s="32">
        <v>3.98</v>
      </c>
      <c r="AT363" s="7" t="s">
        <v>14</v>
      </c>
      <c r="AU363" s="32">
        <f t="shared" si="47"/>
        <v>6</v>
      </c>
      <c r="AV363" s="63">
        <f t="shared" si="48"/>
        <v>0.97499999999999998</v>
      </c>
      <c r="AX363" s="32">
        <v>3.98</v>
      </c>
      <c r="AY363" s="7" t="s">
        <v>14</v>
      </c>
      <c r="AZ363" s="32">
        <f t="shared" si="49"/>
        <v>6</v>
      </c>
      <c r="BA363" s="63">
        <f t="shared" si="50"/>
        <v>0.97499999999999998</v>
      </c>
    </row>
    <row r="364" spans="38:53" x14ac:dyDescent="0.2">
      <c r="AL364" s="4"/>
      <c r="AM364" s="75"/>
      <c r="AN364" s="32">
        <v>3.99</v>
      </c>
      <c r="AO364" s="7" t="s">
        <v>14</v>
      </c>
      <c r="AP364" s="32">
        <f t="shared" si="45"/>
        <v>6</v>
      </c>
      <c r="AQ364" s="63">
        <f t="shared" si="46"/>
        <v>0.98750000000000027</v>
      </c>
      <c r="AS364" s="32">
        <v>3.99</v>
      </c>
      <c r="AT364" s="7" t="s">
        <v>14</v>
      </c>
      <c r="AU364" s="32">
        <f t="shared" si="47"/>
        <v>6</v>
      </c>
      <c r="AV364" s="63">
        <f t="shared" si="48"/>
        <v>0.98750000000000027</v>
      </c>
      <c r="AX364" s="32">
        <v>3.99</v>
      </c>
      <c r="AY364" s="7" t="s">
        <v>14</v>
      </c>
      <c r="AZ364" s="32">
        <f t="shared" si="49"/>
        <v>6</v>
      </c>
      <c r="BA364" s="63">
        <f t="shared" si="50"/>
        <v>0.98750000000000027</v>
      </c>
    </row>
    <row r="365" spans="38:53" x14ac:dyDescent="0.2">
      <c r="AL365" s="4"/>
      <c r="AM365" s="75"/>
      <c r="AN365" s="32">
        <v>4</v>
      </c>
      <c r="AO365" s="7" t="s">
        <v>14</v>
      </c>
      <c r="AP365" s="32">
        <f t="shared" si="45"/>
        <v>6</v>
      </c>
      <c r="AQ365" s="63">
        <f t="shared" si="46"/>
        <v>1</v>
      </c>
      <c r="AS365" s="32">
        <v>4</v>
      </c>
      <c r="AT365" s="7" t="s">
        <v>14</v>
      </c>
      <c r="AU365" s="32">
        <f t="shared" si="47"/>
        <v>6</v>
      </c>
      <c r="AV365" s="63">
        <f t="shared" si="48"/>
        <v>1</v>
      </c>
      <c r="AX365" s="32">
        <v>4</v>
      </c>
      <c r="AY365" s="7" t="s">
        <v>14</v>
      </c>
      <c r="AZ365" s="32">
        <f t="shared" si="49"/>
        <v>6</v>
      </c>
      <c r="BA365" s="63">
        <f t="shared" si="50"/>
        <v>1</v>
      </c>
    </row>
    <row r="366" spans="38:53" x14ac:dyDescent="0.2">
      <c r="AL366" s="4"/>
      <c r="AM366" s="75"/>
      <c r="AN366" s="32">
        <v>4.01</v>
      </c>
      <c r="AO366" s="32" t="s">
        <v>45</v>
      </c>
      <c r="AP366" s="32" t="s">
        <v>45</v>
      </c>
      <c r="AQ366" s="63" t="s">
        <v>45</v>
      </c>
      <c r="AS366" s="32">
        <v>4.01</v>
      </c>
      <c r="AT366" s="32" t="s">
        <v>45</v>
      </c>
      <c r="AU366" s="32" t="s">
        <v>45</v>
      </c>
      <c r="AV366" s="63" t="s">
        <v>45</v>
      </c>
      <c r="AX366" s="32">
        <v>4.01</v>
      </c>
      <c r="AY366" s="32" t="s">
        <v>45</v>
      </c>
      <c r="AZ366" s="32" t="s">
        <v>45</v>
      </c>
      <c r="BA366" s="63" t="s">
        <v>45</v>
      </c>
    </row>
    <row r="367" spans="38:53" x14ac:dyDescent="0.2">
      <c r="AN367" s="32">
        <v>100</v>
      </c>
      <c r="AO367" s="32" t="s">
        <v>45</v>
      </c>
      <c r="AP367" s="32" t="s">
        <v>45</v>
      </c>
      <c r="AQ367" s="63" t="s">
        <v>45</v>
      </c>
      <c r="AS367" s="32">
        <v>100</v>
      </c>
      <c r="AT367" s="32" t="s">
        <v>45</v>
      </c>
      <c r="AU367" s="32" t="s">
        <v>45</v>
      </c>
      <c r="AV367" s="63" t="s">
        <v>45</v>
      </c>
      <c r="AX367" s="32">
        <v>100</v>
      </c>
      <c r="AY367" s="32" t="s">
        <v>45</v>
      </c>
      <c r="AZ367" s="32" t="s">
        <v>45</v>
      </c>
      <c r="BA367" s="63" t="s">
        <v>45</v>
      </c>
    </row>
  </sheetData>
  <mergeCells count="2">
    <mergeCell ref="B4:E4"/>
    <mergeCell ref="B15:E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workbookViewId="0">
      <selection activeCell="C10" sqref="C10"/>
    </sheetView>
  </sheetViews>
  <sheetFormatPr defaultRowHeight="12.75" x14ac:dyDescent="0.2"/>
  <cols>
    <col min="1" max="1" width="2.5703125" style="33" customWidth="1"/>
    <col min="2" max="3" width="9.140625" style="33"/>
    <col min="4" max="4" width="44.5703125" style="33" customWidth="1"/>
    <col min="5" max="16384" width="9.140625" style="33"/>
  </cols>
  <sheetData>
    <row r="3" spans="2:4" ht="14.25" customHeight="1" thickBot="1" x14ac:dyDescent="0.25">
      <c r="B3" s="35" t="s">
        <v>35</v>
      </c>
      <c r="C3" s="35" t="s">
        <v>36</v>
      </c>
      <c r="D3" s="36" t="s">
        <v>37</v>
      </c>
    </row>
    <row r="4" spans="2:4" ht="33" customHeight="1" x14ac:dyDescent="0.2">
      <c r="B4" s="34" t="s">
        <v>38</v>
      </c>
      <c r="C4" s="166">
        <v>40969</v>
      </c>
      <c r="D4" s="154" t="s">
        <v>39</v>
      </c>
    </row>
    <row r="5" spans="2:4" ht="33" customHeight="1" x14ac:dyDescent="0.2">
      <c r="B5" s="49" t="s">
        <v>44</v>
      </c>
      <c r="C5" s="166">
        <v>41262</v>
      </c>
      <c r="D5" s="154" t="s">
        <v>59</v>
      </c>
    </row>
    <row r="6" spans="2:4" ht="33" customHeight="1" x14ac:dyDescent="0.2">
      <c r="B6" s="49" t="s">
        <v>70</v>
      </c>
      <c r="C6" s="166">
        <v>41513</v>
      </c>
      <c r="D6" s="154" t="s">
        <v>71</v>
      </c>
    </row>
    <row r="7" spans="2:4" ht="33" customHeight="1" x14ac:dyDescent="0.2">
      <c r="B7" s="49" t="s">
        <v>72</v>
      </c>
      <c r="C7" s="166">
        <v>41855</v>
      </c>
      <c r="D7" s="154" t="s">
        <v>73</v>
      </c>
    </row>
    <row r="8" spans="2:4" ht="33" customHeight="1" x14ac:dyDescent="0.2">
      <c r="B8" s="49" t="s">
        <v>74</v>
      </c>
      <c r="C8" s="166">
        <v>42170</v>
      </c>
      <c r="D8" s="154" t="s">
        <v>81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3"/>
  <sheetViews>
    <sheetView workbookViewId="0">
      <selection activeCell="G44" sqref="G44"/>
    </sheetView>
  </sheetViews>
  <sheetFormatPr defaultRowHeight="12.75" x14ac:dyDescent="0.2"/>
  <cols>
    <col min="1" max="1" width="9.7109375" style="16" customWidth="1"/>
    <col min="2" max="2" width="10.7109375" style="16" customWidth="1"/>
    <col min="3" max="3" width="13" style="16" customWidth="1"/>
    <col min="4" max="5" width="14.42578125" style="16" customWidth="1"/>
    <col min="6" max="6" width="11.85546875" style="16" customWidth="1"/>
    <col min="7" max="16384" width="9.140625" style="16"/>
  </cols>
  <sheetData>
    <row r="1" spans="1:6" s="13" customFormat="1" ht="15.75" x14ac:dyDescent="0.2">
      <c r="B1" s="196" t="s">
        <v>24</v>
      </c>
      <c r="C1" s="196"/>
      <c r="D1" s="196"/>
      <c r="E1" s="24"/>
      <c r="F1" s="13" t="s">
        <v>26</v>
      </c>
    </row>
    <row r="2" spans="1:6" s="14" customFormat="1" ht="38.25" x14ac:dyDescent="0.2">
      <c r="A2" s="12" t="s">
        <v>20</v>
      </c>
      <c r="B2" s="17" t="s">
        <v>21</v>
      </c>
      <c r="C2" s="17" t="s">
        <v>22</v>
      </c>
      <c r="D2" s="17" t="s">
        <v>23</v>
      </c>
      <c r="E2" s="17" t="s">
        <v>30</v>
      </c>
      <c r="F2" s="17" t="s">
        <v>25</v>
      </c>
    </row>
    <row r="3" spans="1:6" x14ac:dyDescent="0.2">
      <c r="A3" s="15">
        <v>0.5</v>
      </c>
      <c r="B3" s="15">
        <v>0.84</v>
      </c>
      <c r="C3" s="15" t="s">
        <v>19</v>
      </c>
      <c r="D3" s="15" t="s">
        <v>19</v>
      </c>
      <c r="E3" s="15" t="s">
        <v>19</v>
      </c>
      <c r="F3" s="15" t="s">
        <v>19</v>
      </c>
    </row>
    <row r="4" spans="1:6" x14ac:dyDescent="0.2">
      <c r="A4" s="15">
        <v>0.75</v>
      </c>
      <c r="B4" s="15">
        <v>1.05</v>
      </c>
      <c r="C4" s="15" t="s">
        <v>19</v>
      </c>
      <c r="D4" s="15" t="s">
        <v>19</v>
      </c>
      <c r="E4" s="15" t="s">
        <v>19</v>
      </c>
      <c r="F4" s="15" t="s">
        <v>19</v>
      </c>
    </row>
    <row r="5" spans="1:6" x14ac:dyDescent="0.2">
      <c r="A5" s="15">
        <v>1</v>
      </c>
      <c r="B5" s="15">
        <v>1.3149999999999999</v>
      </c>
      <c r="C5" s="15" t="s">
        <v>19</v>
      </c>
      <c r="D5" s="15" t="s">
        <v>19</v>
      </c>
      <c r="E5" s="15" t="s">
        <v>19</v>
      </c>
      <c r="F5" s="15" t="s">
        <v>19</v>
      </c>
    </row>
    <row r="6" spans="1:6" x14ac:dyDescent="0.2">
      <c r="A6" s="15">
        <v>1.25</v>
      </c>
      <c r="B6" s="15">
        <v>1.66</v>
      </c>
      <c r="C6" s="15" t="s">
        <v>19</v>
      </c>
      <c r="D6" s="15" t="s">
        <v>19</v>
      </c>
      <c r="E6" s="15" t="s">
        <v>19</v>
      </c>
      <c r="F6" s="15" t="s">
        <v>19</v>
      </c>
    </row>
    <row r="7" spans="1:6" x14ac:dyDescent="0.2">
      <c r="A7" s="15">
        <v>1.5</v>
      </c>
      <c r="B7" s="15">
        <v>1.9</v>
      </c>
      <c r="C7" s="15" t="s">
        <v>19</v>
      </c>
      <c r="D7" s="15" t="s">
        <v>19</v>
      </c>
      <c r="E7" s="15" t="s">
        <v>19</v>
      </c>
      <c r="F7" s="15" t="s">
        <v>19</v>
      </c>
    </row>
    <row r="8" spans="1:6" x14ac:dyDescent="0.2">
      <c r="A8" s="15">
        <v>2</v>
      </c>
      <c r="B8" s="15">
        <v>2.375</v>
      </c>
      <c r="C8" s="15">
        <v>2.38</v>
      </c>
      <c r="D8" s="15">
        <v>2.2999999999999998</v>
      </c>
      <c r="E8" s="15">
        <v>2.5</v>
      </c>
      <c r="F8" s="15">
        <v>2.0670000000000002</v>
      </c>
    </row>
    <row r="9" spans="1:6" x14ac:dyDescent="0.2">
      <c r="A9" s="15">
        <v>2.5</v>
      </c>
      <c r="B9" s="15">
        <v>2.875</v>
      </c>
      <c r="C9" s="15" t="s">
        <v>19</v>
      </c>
      <c r="D9" s="15" t="s">
        <v>19</v>
      </c>
      <c r="E9" s="15" t="s">
        <v>19</v>
      </c>
      <c r="F9" s="15">
        <v>2.4689999999999999</v>
      </c>
    </row>
    <row r="10" spans="1:6" x14ac:dyDescent="0.2">
      <c r="A10" s="15">
        <v>3</v>
      </c>
      <c r="B10" s="15">
        <v>3.5</v>
      </c>
      <c r="C10" s="15">
        <v>3.5</v>
      </c>
      <c r="D10" s="15">
        <v>3.3</v>
      </c>
      <c r="E10" s="15">
        <v>3.96</v>
      </c>
      <c r="F10" s="15">
        <v>3.0680000000000001</v>
      </c>
    </row>
    <row r="11" spans="1:6" x14ac:dyDescent="0.2">
      <c r="A11" s="15">
        <v>3.5</v>
      </c>
      <c r="B11" s="15">
        <v>4</v>
      </c>
      <c r="C11" s="15" t="s">
        <v>19</v>
      </c>
      <c r="D11" s="15" t="s">
        <v>19</v>
      </c>
      <c r="E11" s="15" t="s">
        <v>19</v>
      </c>
      <c r="F11" s="15">
        <v>3.548</v>
      </c>
    </row>
    <row r="12" spans="1:6" x14ac:dyDescent="0.2">
      <c r="A12" s="15">
        <v>4</v>
      </c>
      <c r="B12" s="15">
        <v>4.5</v>
      </c>
      <c r="C12" s="15">
        <v>4.5</v>
      </c>
      <c r="D12" s="15">
        <v>4.3</v>
      </c>
      <c r="E12" s="15">
        <v>4.8</v>
      </c>
      <c r="F12" s="15">
        <v>4.0259999999999998</v>
      </c>
    </row>
    <row r="13" spans="1:6" x14ac:dyDescent="0.2">
      <c r="A13" s="15">
        <v>5</v>
      </c>
      <c r="B13" s="15">
        <v>5.5629999999999997</v>
      </c>
      <c r="C13" s="15">
        <v>5.5</v>
      </c>
      <c r="D13" s="15">
        <v>5.3</v>
      </c>
      <c r="E13" s="15" t="s">
        <v>19</v>
      </c>
      <c r="F13" s="15">
        <v>5.0469999999999997</v>
      </c>
    </row>
    <row r="14" spans="1:6" x14ac:dyDescent="0.2">
      <c r="A14" s="15">
        <v>6</v>
      </c>
      <c r="B14" s="15">
        <v>6.625</v>
      </c>
      <c r="C14" s="15">
        <v>6.5</v>
      </c>
      <c r="D14" s="15">
        <v>6.3</v>
      </c>
      <c r="E14" s="15">
        <v>6.9</v>
      </c>
      <c r="F14" s="15">
        <v>6.0650000000000004</v>
      </c>
    </row>
    <row r="15" spans="1:6" x14ac:dyDescent="0.2">
      <c r="A15" s="15">
        <v>8</v>
      </c>
      <c r="B15" s="15">
        <v>8.625</v>
      </c>
      <c r="C15" s="15">
        <v>8.6199999999999992</v>
      </c>
      <c r="D15" s="15">
        <v>8.3800000000000008</v>
      </c>
      <c r="E15" s="15">
        <v>9.0500000000000007</v>
      </c>
      <c r="F15" s="15">
        <v>7.9809999999999999</v>
      </c>
    </row>
    <row r="16" spans="1:6" x14ac:dyDescent="0.2">
      <c r="A16" s="15">
        <v>10</v>
      </c>
      <c r="B16" s="15">
        <v>10.75</v>
      </c>
      <c r="C16" s="15">
        <v>10.75</v>
      </c>
      <c r="D16" s="15">
        <v>10.5</v>
      </c>
      <c r="E16" s="15">
        <v>11.1</v>
      </c>
      <c r="F16" s="15">
        <v>10.02</v>
      </c>
    </row>
    <row r="17" spans="1:6" x14ac:dyDescent="0.2">
      <c r="A17" s="15">
        <v>12</v>
      </c>
      <c r="B17" s="15">
        <v>12.75</v>
      </c>
      <c r="C17" s="15">
        <v>12.75</v>
      </c>
      <c r="D17" s="15">
        <v>12.5</v>
      </c>
      <c r="E17" s="15">
        <v>13.2</v>
      </c>
      <c r="F17" s="15">
        <v>12</v>
      </c>
    </row>
    <row r="18" spans="1:6" x14ac:dyDescent="0.2">
      <c r="A18" s="15">
        <v>14</v>
      </c>
      <c r="B18" s="15">
        <v>14</v>
      </c>
      <c r="C18" s="15" t="s">
        <v>19</v>
      </c>
      <c r="D18" s="15" t="s">
        <v>19</v>
      </c>
      <c r="E18" s="15">
        <v>15.3</v>
      </c>
      <c r="F18" s="15">
        <v>13.25</v>
      </c>
    </row>
    <row r="19" spans="1:6" x14ac:dyDescent="0.2">
      <c r="A19" s="15">
        <v>15</v>
      </c>
      <c r="B19" s="15" t="s">
        <v>19</v>
      </c>
      <c r="C19" s="15">
        <v>15.88</v>
      </c>
      <c r="D19" s="15">
        <v>15.62</v>
      </c>
      <c r="E19" s="15" t="s">
        <v>19</v>
      </c>
      <c r="F19" s="15" t="s">
        <v>19</v>
      </c>
    </row>
    <row r="20" spans="1:6" x14ac:dyDescent="0.2">
      <c r="A20" s="15">
        <v>16</v>
      </c>
      <c r="B20" s="15">
        <v>16</v>
      </c>
      <c r="C20" s="15" t="s">
        <v>19</v>
      </c>
      <c r="D20" s="15" t="s">
        <v>19</v>
      </c>
      <c r="E20" s="15">
        <v>17.399999999999999</v>
      </c>
      <c r="F20" s="15">
        <f>A20-0.75</f>
        <v>15.25</v>
      </c>
    </row>
    <row r="21" spans="1:6" x14ac:dyDescent="0.2">
      <c r="A21" s="15">
        <v>18</v>
      </c>
      <c r="B21" s="15">
        <v>18</v>
      </c>
      <c r="C21" s="15" t="s">
        <v>19</v>
      </c>
      <c r="D21" s="15" t="s">
        <v>19</v>
      </c>
      <c r="E21" s="15">
        <v>19.5</v>
      </c>
      <c r="F21" s="15">
        <f t="shared" ref="F21:F33" si="0">A21-0.75</f>
        <v>17.25</v>
      </c>
    </row>
    <row r="22" spans="1:6" x14ac:dyDescent="0.2">
      <c r="A22" s="15">
        <v>20</v>
      </c>
      <c r="B22" s="15">
        <v>20</v>
      </c>
      <c r="C22" s="15" t="s">
        <v>19</v>
      </c>
      <c r="D22" s="15" t="s">
        <v>19</v>
      </c>
      <c r="E22" s="15">
        <v>21.6</v>
      </c>
      <c r="F22" s="15">
        <f t="shared" si="0"/>
        <v>19.25</v>
      </c>
    </row>
    <row r="23" spans="1:6" x14ac:dyDescent="0.2">
      <c r="A23" s="15">
        <v>22</v>
      </c>
      <c r="B23" s="15">
        <v>22</v>
      </c>
      <c r="C23" s="15" t="s">
        <v>19</v>
      </c>
      <c r="D23" s="15" t="s">
        <v>19</v>
      </c>
      <c r="E23" s="15" t="s">
        <v>19</v>
      </c>
      <c r="F23" s="15">
        <f t="shared" si="0"/>
        <v>21.25</v>
      </c>
    </row>
    <row r="24" spans="1:6" x14ac:dyDescent="0.2">
      <c r="A24" s="15">
        <v>24</v>
      </c>
      <c r="B24" s="15">
        <v>24</v>
      </c>
      <c r="C24" s="15" t="s">
        <v>19</v>
      </c>
      <c r="D24" s="15" t="s">
        <v>19</v>
      </c>
      <c r="E24" s="15">
        <v>25.8</v>
      </c>
      <c r="F24" s="15">
        <f t="shared" si="0"/>
        <v>23.25</v>
      </c>
    </row>
    <row r="25" spans="1:6" x14ac:dyDescent="0.2">
      <c r="A25" s="15">
        <v>26</v>
      </c>
      <c r="B25" s="15">
        <v>26</v>
      </c>
      <c r="C25" s="15" t="s">
        <v>19</v>
      </c>
      <c r="D25" s="15" t="s">
        <v>19</v>
      </c>
      <c r="E25" s="15" t="s">
        <v>19</v>
      </c>
      <c r="F25" s="15">
        <f t="shared" si="0"/>
        <v>25.25</v>
      </c>
    </row>
    <row r="26" spans="1:6" x14ac:dyDescent="0.2">
      <c r="A26" s="15">
        <v>28</v>
      </c>
      <c r="B26" s="15">
        <v>28</v>
      </c>
      <c r="C26" s="15" t="s">
        <v>19</v>
      </c>
      <c r="D26" s="15" t="s">
        <v>19</v>
      </c>
      <c r="E26" s="15" t="s">
        <v>19</v>
      </c>
      <c r="F26" s="15">
        <f t="shared" si="0"/>
        <v>27.25</v>
      </c>
    </row>
    <row r="27" spans="1:6" x14ac:dyDescent="0.2">
      <c r="A27" s="15">
        <v>30</v>
      </c>
      <c r="B27" s="15">
        <v>30</v>
      </c>
      <c r="C27" s="15" t="s">
        <v>19</v>
      </c>
      <c r="D27" s="15" t="s">
        <v>19</v>
      </c>
      <c r="E27" s="15">
        <v>32</v>
      </c>
      <c r="F27" s="15">
        <f t="shared" si="0"/>
        <v>29.25</v>
      </c>
    </row>
    <row r="28" spans="1:6" x14ac:dyDescent="0.2">
      <c r="A28" s="15">
        <v>32</v>
      </c>
      <c r="B28" s="15">
        <v>32</v>
      </c>
      <c r="C28" s="15" t="s">
        <v>19</v>
      </c>
      <c r="D28" s="15" t="s">
        <v>19</v>
      </c>
      <c r="E28" s="15" t="s">
        <v>19</v>
      </c>
      <c r="F28" s="15">
        <f t="shared" si="0"/>
        <v>31.25</v>
      </c>
    </row>
    <row r="29" spans="1:6" x14ac:dyDescent="0.2">
      <c r="A29" s="15">
        <v>34</v>
      </c>
      <c r="B29" s="15">
        <v>34</v>
      </c>
      <c r="C29" s="15" t="s">
        <v>19</v>
      </c>
      <c r="D29" s="15" t="s">
        <v>19</v>
      </c>
      <c r="E29" s="15" t="s">
        <v>19</v>
      </c>
      <c r="F29" s="15">
        <f t="shared" si="0"/>
        <v>33.25</v>
      </c>
    </row>
    <row r="30" spans="1:6" x14ac:dyDescent="0.2">
      <c r="A30" s="15">
        <v>36</v>
      </c>
      <c r="B30" s="15">
        <v>36</v>
      </c>
      <c r="C30" s="15" t="s">
        <v>19</v>
      </c>
      <c r="D30" s="15" t="s">
        <v>19</v>
      </c>
      <c r="E30" s="15">
        <v>38.299999999999997</v>
      </c>
      <c r="F30" s="15">
        <f t="shared" si="0"/>
        <v>35.25</v>
      </c>
    </row>
    <row r="31" spans="1:6" x14ac:dyDescent="0.2">
      <c r="A31" s="15">
        <v>42</v>
      </c>
      <c r="B31" s="15">
        <v>42</v>
      </c>
      <c r="C31" s="15" t="s">
        <v>19</v>
      </c>
      <c r="D31" s="15" t="s">
        <v>19</v>
      </c>
      <c r="E31" s="15">
        <v>44.5</v>
      </c>
      <c r="F31" s="15">
        <f t="shared" si="0"/>
        <v>41.25</v>
      </c>
    </row>
    <row r="32" spans="1:6" x14ac:dyDescent="0.2">
      <c r="A32" s="15">
        <v>48</v>
      </c>
      <c r="B32" s="15">
        <v>48</v>
      </c>
      <c r="C32" s="15" t="s">
        <v>19</v>
      </c>
      <c r="D32" s="15" t="s">
        <v>19</v>
      </c>
      <c r="E32" s="15">
        <v>50.8</v>
      </c>
      <c r="F32" s="15">
        <f t="shared" si="0"/>
        <v>47.25</v>
      </c>
    </row>
    <row r="33" spans="1:6" x14ac:dyDescent="0.2">
      <c r="A33" s="15">
        <v>54</v>
      </c>
      <c r="B33" s="15" t="s">
        <v>19</v>
      </c>
      <c r="C33" s="15" t="s">
        <v>19</v>
      </c>
      <c r="D33" s="15" t="s">
        <v>19</v>
      </c>
      <c r="E33" s="15" t="s">
        <v>19</v>
      </c>
      <c r="F33" s="15">
        <f t="shared" si="0"/>
        <v>53.25</v>
      </c>
    </row>
  </sheetData>
  <sheetProtection password="CF1E" sheet="1" objects="1" scenarios="1"/>
  <mergeCells count="1">
    <mergeCell ref="B1:D1"/>
  </mergeCells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PIPESEAL SIZING</vt:lpstr>
      <vt:lpstr>TABLES &amp; DETAILS</vt:lpstr>
      <vt:lpstr>REVISION</vt:lpstr>
      <vt:lpstr>DIAMETERS</vt:lpstr>
      <vt:lpstr>'PIPESEAL SIZING'!Print_Area</vt:lpstr>
    </vt:vector>
  </TitlesOfParts>
  <Company>Metraflex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Berg</dc:creator>
  <cp:lastModifiedBy>Berg, Paul</cp:lastModifiedBy>
  <cp:lastPrinted>2012-12-26T19:16:43Z</cp:lastPrinted>
  <dcterms:created xsi:type="dcterms:W3CDTF">1998-01-09T21:09:22Z</dcterms:created>
  <dcterms:modified xsi:type="dcterms:W3CDTF">2015-06-15T17:04:12Z</dcterms:modified>
</cp:coreProperties>
</file>